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-01\Documents\Отчет для Думы\Отчет Думе за 1 кв. 2025г\"/>
    </mc:Choice>
  </mc:AlternateContent>
  <xr:revisionPtr revIDLastSave="0" documentId="13_ncr:1_{ADADC452-2B03-40D2-B9E8-2FEF9AEBDF9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Лист1!$F$1:$T$576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4" i="1" l="1"/>
  <c r="K575" i="1"/>
  <c r="K289" i="1"/>
  <c r="J532" i="1"/>
  <c r="M335" i="1"/>
  <c r="M338" i="1"/>
  <c r="N338" i="1" s="1"/>
  <c r="M343" i="1"/>
  <c r="N343" i="1" s="1"/>
  <c r="N325" i="1"/>
  <c r="N331" i="1"/>
  <c r="N332" i="1"/>
  <c r="N335" i="1"/>
  <c r="N336" i="1"/>
  <c r="N337" i="1"/>
  <c r="N341" i="1"/>
  <c r="N342" i="1"/>
  <c r="N344" i="1"/>
  <c r="N345" i="1"/>
  <c r="N346" i="1"/>
  <c r="N347" i="1"/>
  <c r="N348" i="1"/>
  <c r="N349" i="1"/>
  <c r="N350" i="1"/>
  <c r="N351" i="1"/>
  <c r="N352" i="1"/>
  <c r="N358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9" i="1"/>
  <c r="N390" i="1"/>
  <c r="N391" i="1"/>
  <c r="N397" i="1"/>
  <c r="N398" i="1"/>
  <c r="N399" i="1"/>
  <c r="N400" i="1"/>
  <c r="N401" i="1"/>
  <c r="N402" i="1"/>
  <c r="R140" i="1"/>
  <c r="R139" i="1"/>
  <c r="M121" i="1"/>
  <c r="M128" i="1"/>
  <c r="M129" i="1"/>
  <c r="M139" i="1"/>
  <c r="M140" i="1"/>
  <c r="J128" i="1"/>
  <c r="J129" i="1"/>
  <c r="J140" i="1"/>
  <c r="P140" i="1" s="1"/>
  <c r="M24" i="1"/>
  <c r="M25" i="1"/>
  <c r="J24" i="1"/>
  <c r="J25" i="1"/>
  <c r="J38" i="1"/>
  <c r="J40" i="1"/>
  <c r="J54" i="1"/>
  <c r="J55" i="1"/>
  <c r="J59" i="1"/>
  <c r="J62" i="1"/>
  <c r="J64" i="1"/>
  <c r="R40" i="1"/>
  <c r="P38" i="1"/>
  <c r="Q38" i="1"/>
  <c r="R38" i="1"/>
  <c r="M38" i="1"/>
  <c r="M20" i="1" s="1"/>
  <c r="M40" i="1"/>
  <c r="I318" i="1"/>
  <c r="I532" i="1"/>
  <c r="S574" i="1"/>
  <c r="T574" i="1" s="1"/>
  <c r="O574" i="1"/>
  <c r="L520" i="1"/>
  <c r="L519" i="1" s="1"/>
  <c r="K516" i="1"/>
  <c r="K517" i="1"/>
  <c r="K518" i="1"/>
  <c r="K521" i="1"/>
  <c r="K524" i="1"/>
  <c r="K527" i="1"/>
  <c r="K528" i="1"/>
  <c r="O526" i="1"/>
  <c r="O527" i="1"/>
  <c r="O528" i="1"/>
  <c r="I526" i="1"/>
  <c r="I525" i="1" s="1"/>
  <c r="O524" i="1"/>
  <c r="I523" i="1"/>
  <c r="O523" i="1" s="1"/>
  <c r="O521" i="1"/>
  <c r="I520" i="1"/>
  <c r="O520" i="1" s="1"/>
  <c r="O517" i="1"/>
  <c r="O518" i="1"/>
  <c r="O516" i="1"/>
  <c r="I515" i="1"/>
  <c r="O515" i="1" s="1"/>
  <c r="I472" i="1"/>
  <c r="S480" i="1"/>
  <c r="O480" i="1"/>
  <c r="K480" i="1"/>
  <c r="S479" i="1"/>
  <c r="O479" i="1"/>
  <c r="K479" i="1"/>
  <c r="L343" i="1"/>
  <c r="L338" i="1" s="1"/>
  <c r="L335" i="1" s="1"/>
  <c r="L318" i="1"/>
  <c r="S325" i="1"/>
  <c r="O325" i="1"/>
  <c r="K325" i="1"/>
  <c r="J139" i="1" l="1"/>
  <c r="S140" i="1"/>
  <c r="P40" i="1"/>
  <c r="J20" i="1"/>
  <c r="S40" i="1"/>
  <c r="O525" i="1"/>
  <c r="K525" i="1"/>
  <c r="K520" i="1"/>
  <c r="K526" i="1"/>
  <c r="K523" i="1"/>
  <c r="K515" i="1"/>
  <c r="I522" i="1"/>
  <c r="I519" i="1"/>
  <c r="I514" i="1"/>
  <c r="T480" i="1"/>
  <c r="T479" i="1"/>
  <c r="T325" i="1"/>
  <c r="S139" i="1" l="1"/>
  <c r="P139" i="1"/>
  <c r="J121" i="1"/>
  <c r="O519" i="1"/>
  <c r="K519" i="1"/>
  <c r="O522" i="1"/>
  <c r="K522" i="1"/>
  <c r="O514" i="1"/>
  <c r="K514" i="1"/>
  <c r="J249" i="1"/>
  <c r="I249" i="1"/>
  <c r="S250" i="1"/>
  <c r="O250" i="1"/>
  <c r="K250" i="1"/>
  <c r="L140" i="1"/>
  <c r="I140" i="1"/>
  <c r="L129" i="1"/>
  <c r="L128" i="1" s="1"/>
  <c r="N63" i="1"/>
  <c r="K63" i="1"/>
  <c r="M62" i="1"/>
  <c r="L62" i="1"/>
  <c r="I62" i="1"/>
  <c r="N437" i="1"/>
  <c r="N439" i="1"/>
  <c r="N440" i="1"/>
  <c r="N240" i="1"/>
  <c r="N557" i="1"/>
  <c r="N550" i="1"/>
  <c r="K548" i="1"/>
  <c r="K119" i="1"/>
  <c r="K120" i="1"/>
  <c r="J509" i="1"/>
  <c r="M442" i="1"/>
  <c r="M438" i="1"/>
  <c r="M436" i="1"/>
  <c r="K337" i="1"/>
  <c r="K340" i="1"/>
  <c r="K342" i="1"/>
  <c r="K344" i="1"/>
  <c r="K347" i="1"/>
  <c r="K349" i="1"/>
  <c r="K350" i="1"/>
  <c r="K352" i="1"/>
  <c r="K354" i="1"/>
  <c r="J353" i="1"/>
  <c r="M275" i="1"/>
  <c r="J275" i="1"/>
  <c r="J220" i="1"/>
  <c r="M235" i="1"/>
  <c r="J235" i="1"/>
  <c r="M112" i="1"/>
  <c r="J118" i="1"/>
  <c r="N62" i="1" l="1"/>
  <c r="T250" i="1"/>
  <c r="K62" i="1"/>
  <c r="M372" i="1"/>
  <c r="P55" i="1"/>
  <c r="S55" i="1" s="1"/>
  <c r="S447" i="1"/>
  <c r="O447" i="1"/>
  <c r="K447" i="1"/>
  <c r="J446" i="1"/>
  <c r="S446" i="1" s="1"/>
  <c r="I446" i="1"/>
  <c r="O446" i="1" s="1"/>
  <c r="K446" i="1" l="1"/>
  <c r="T447" i="1"/>
  <c r="T446" i="1"/>
  <c r="L442" i="1"/>
  <c r="I112" i="1"/>
  <c r="L38" i="1"/>
  <c r="L40" i="1"/>
  <c r="S53" i="1"/>
  <c r="O53" i="1"/>
  <c r="N53" i="1"/>
  <c r="S171" i="1"/>
  <c r="S170" i="1" s="1"/>
  <c r="O171" i="1"/>
  <c r="N171" i="1"/>
  <c r="M170" i="1"/>
  <c r="L170" i="1"/>
  <c r="N287" i="1"/>
  <c r="N312" i="1"/>
  <c r="N313" i="1"/>
  <c r="N315" i="1"/>
  <c r="N319" i="1"/>
  <c r="N320" i="1"/>
  <c r="N322" i="1"/>
  <c r="N323" i="1"/>
  <c r="N324" i="1"/>
  <c r="N303" i="1"/>
  <c r="N304" i="1"/>
  <c r="N201" i="1"/>
  <c r="N202" i="1"/>
  <c r="N205" i="1"/>
  <c r="N222" i="1"/>
  <c r="N225" i="1"/>
  <c r="N229" i="1"/>
  <c r="N231" i="1"/>
  <c r="N234" i="1"/>
  <c r="N178" i="1"/>
  <c r="N179" i="1"/>
  <c r="N180" i="1"/>
  <c r="N181" i="1"/>
  <c r="N185" i="1"/>
  <c r="N186" i="1"/>
  <c r="K45" i="1"/>
  <c r="M292" i="1"/>
  <c r="M228" i="1"/>
  <c r="P220" i="1"/>
  <c r="S220" i="1" s="1"/>
  <c r="I509" i="1"/>
  <c r="S513" i="1"/>
  <c r="O513" i="1"/>
  <c r="K513" i="1"/>
  <c r="I488" i="1"/>
  <c r="S491" i="1"/>
  <c r="O491" i="1"/>
  <c r="K491" i="1"/>
  <c r="J444" i="1"/>
  <c r="S444" i="1" s="1"/>
  <c r="I444" i="1"/>
  <c r="O444" i="1" s="1"/>
  <c r="O223" i="1"/>
  <c r="I118" i="1"/>
  <c r="K118" i="1" s="1"/>
  <c r="S120" i="1"/>
  <c r="O120" i="1"/>
  <c r="S119" i="1"/>
  <c r="O119" i="1"/>
  <c r="L112" i="1"/>
  <c r="S117" i="1"/>
  <c r="O117" i="1"/>
  <c r="N117" i="1"/>
  <c r="S116" i="1"/>
  <c r="O116" i="1"/>
  <c r="N116" i="1"/>
  <c r="S115" i="1"/>
  <c r="O115" i="1"/>
  <c r="N115" i="1"/>
  <c r="S114" i="1"/>
  <c r="O114" i="1"/>
  <c r="N114" i="1"/>
  <c r="S113" i="1"/>
  <c r="O113" i="1"/>
  <c r="N113" i="1"/>
  <c r="L436" i="1"/>
  <c r="I436" i="1"/>
  <c r="S437" i="1"/>
  <c r="O437" i="1"/>
  <c r="S436" i="1"/>
  <c r="S445" i="1"/>
  <c r="O445" i="1"/>
  <c r="K445" i="1"/>
  <c r="S443" i="1"/>
  <c r="O443" i="1"/>
  <c r="K443" i="1"/>
  <c r="J442" i="1"/>
  <c r="S442" i="1" s="1"/>
  <c r="I442" i="1"/>
  <c r="O442" i="1" s="1"/>
  <c r="S441" i="1"/>
  <c r="O441" i="1"/>
  <c r="K441" i="1"/>
  <c r="S440" i="1"/>
  <c r="O440" i="1"/>
  <c r="K440" i="1"/>
  <c r="S439" i="1"/>
  <c r="O439" i="1"/>
  <c r="K439" i="1"/>
  <c r="L438" i="1"/>
  <c r="N438" i="1" s="1"/>
  <c r="J438" i="1"/>
  <c r="S438" i="1" s="1"/>
  <c r="I438" i="1"/>
  <c r="S435" i="1"/>
  <c r="O435" i="1"/>
  <c r="K435" i="1"/>
  <c r="S434" i="1"/>
  <c r="O434" i="1"/>
  <c r="K434" i="1"/>
  <c r="S433" i="1"/>
  <c r="O433" i="1"/>
  <c r="K433" i="1"/>
  <c r="J432" i="1"/>
  <c r="S432" i="1" s="1"/>
  <c r="I432" i="1"/>
  <c r="O432" i="1" s="1"/>
  <c r="S431" i="1"/>
  <c r="O431" i="1"/>
  <c r="K431" i="1"/>
  <c r="J430" i="1"/>
  <c r="S430" i="1" s="1"/>
  <c r="I430" i="1"/>
  <c r="S429" i="1"/>
  <c r="O429" i="1"/>
  <c r="K429" i="1"/>
  <c r="J428" i="1"/>
  <c r="S428" i="1" s="1"/>
  <c r="I428" i="1"/>
  <c r="O428" i="1" s="1"/>
  <c r="S358" i="1"/>
  <c r="O358" i="1"/>
  <c r="K358" i="1"/>
  <c r="M357" i="1"/>
  <c r="L357" i="1"/>
  <c r="J357" i="1"/>
  <c r="J356" i="1" s="1"/>
  <c r="I357" i="1"/>
  <c r="I356" i="1"/>
  <c r="S354" i="1"/>
  <c r="O354" i="1"/>
  <c r="S353" i="1"/>
  <c r="I353" i="1"/>
  <c r="J305" i="1"/>
  <c r="M305" i="1"/>
  <c r="O324" i="1"/>
  <c r="M318" i="1"/>
  <c r="J318" i="1"/>
  <c r="L311" i="1"/>
  <c r="I311" i="1"/>
  <c r="S315" i="1"/>
  <c r="O315" i="1"/>
  <c r="L305" i="1"/>
  <c r="I305" i="1"/>
  <c r="S310" i="1"/>
  <c r="O310" i="1"/>
  <c r="N310" i="1"/>
  <c r="K310" i="1"/>
  <c r="I275" i="1"/>
  <c r="L275" i="1"/>
  <c r="S286" i="1"/>
  <c r="O286" i="1"/>
  <c r="K286" i="1"/>
  <c r="J228" i="1"/>
  <c r="L228" i="1"/>
  <c r="I228" i="1"/>
  <c r="S234" i="1"/>
  <c r="O234" i="1"/>
  <c r="K234" i="1"/>
  <c r="L187" i="1"/>
  <c r="M175" i="1"/>
  <c r="L175" i="1"/>
  <c r="S176" i="1"/>
  <c r="S175" i="1" s="1"/>
  <c r="O176" i="1"/>
  <c r="O175" i="1" s="1"/>
  <c r="N176" i="1"/>
  <c r="S174" i="1"/>
  <c r="O174" i="1"/>
  <c r="N174" i="1"/>
  <c r="S173" i="1"/>
  <c r="O173" i="1"/>
  <c r="K173" i="1"/>
  <c r="M172" i="1"/>
  <c r="L172" i="1"/>
  <c r="J172" i="1"/>
  <c r="I172" i="1"/>
  <c r="S169" i="1"/>
  <c r="O169" i="1"/>
  <c r="K169" i="1"/>
  <c r="J168" i="1"/>
  <c r="S168" i="1" s="1"/>
  <c r="I168" i="1"/>
  <c r="O168" i="1" s="1"/>
  <c r="S111" i="1"/>
  <c r="O111" i="1"/>
  <c r="N111" i="1"/>
  <c r="S110" i="1"/>
  <c r="O110" i="1"/>
  <c r="K110" i="1"/>
  <c r="L109" i="1"/>
  <c r="I109" i="1"/>
  <c r="M108" i="1"/>
  <c r="L108" i="1"/>
  <c r="J108" i="1"/>
  <c r="I108" i="1"/>
  <c r="M70" i="1"/>
  <c r="L70" i="1"/>
  <c r="J70" i="1"/>
  <c r="I70" i="1"/>
  <c r="S71" i="1"/>
  <c r="O71" i="1"/>
  <c r="N71" i="1"/>
  <c r="S69" i="1"/>
  <c r="O69" i="1"/>
  <c r="K69" i="1"/>
  <c r="M68" i="1"/>
  <c r="J68" i="1"/>
  <c r="I68" i="1"/>
  <c r="O68" i="1" s="1"/>
  <c r="I40" i="1"/>
  <c r="K32" i="1"/>
  <c r="K33" i="1"/>
  <c r="K34" i="1"/>
  <c r="K35" i="1"/>
  <c r="K37" i="1"/>
  <c r="K51" i="1"/>
  <c r="N93" i="1"/>
  <c r="N94" i="1"/>
  <c r="K202" i="1"/>
  <c r="K203" i="1"/>
  <c r="Q203" i="1" s="1"/>
  <c r="N279" i="1"/>
  <c r="N280" i="1"/>
  <c r="N289" i="1"/>
  <c r="K322" i="1"/>
  <c r="K484" i="1"/>
  <c r="J292" i="1"/>
  <c r="J213" i="1"/>
  <c r="J207" i="1"/>
  <c r="P203" i="1"/>
  <c r="S203" i="1" s="1"/>
  <c r="J147" i="1"/>
  <c r="S23" i="1"/>
  <c r="O23" i="1"/>
  <c r="N23" i="1"/>
  <c r="J375" i="1"/>
  <c r="I375" i="1"/>
  <c r="S387" i="1"/>
  <c r="O387" i="1"/>
  <c r="K387" i="1"/>
  <c r="S386" i="1"/>
  <c r="O386" i="1"/>
  <c r="K386" i="1"/>
  <c r="J385" i="1"/>
  <c r="S385" i="1" s="1"/>
  <c r="I385" i="1"/>
  <c r="S384" i="1"/>
  <c r="O384" i="1"/>
  <c r="K384" i="1"/>
  <c r="S383" i="1"/>
  <c r="O383" i="1"/>
  <c r="K383" i="1"/>
  <c r="S382" i="1"/>
  <c r="O382" i="1"/>
  <c r="K382" i="1"/>
  <c r="L381" i="1"/>
  <c r="J381" i="1"/>
  <c r="I381" i="1"/>
  <c r="S380" i="1"/>
  <c r="O380" i="1"/>
  <c r="K380" i="1"/>
  <c r="S379" i="1"/>
  <c r="O379" i="1"/>
  <c r="K379" i="1"/>
  <c r="S378" i="1"/>
  <c r="O378" i="1"/>
  <c r="K378" i="1"/>
  <c r="J377" i="1"/>
  <c r="S377" i="1" s="1"/>
  <c r="I377" i="1"/>
  <c r="O377" i="1" s="1"/>
  <c r="S376" i="1"/>
  <c r="O376" i="1"/>
  <c r="K376" i="1"/>
  <c r="S374" i="1"/>
  <c r="O374" i="1"/>
  <c r="K374" i="1"/>
  <c r="J373" i="1"/>
  <c r="I373" i="1"/>
  <c r="O373" i="1" s="1"/>
  <c r="S127" i="1"/>
  <c r="O127" i="1"/>
  <c r="N127" i="1"/>
  <c r="S126" i="1"/>
  <c r="O126" i="1"/>
  <c r="N126" i="1"/>
  <c r="S125" i="1"/>
  <c r="O125" i="1"/>
  <c r="K125" i="1"/>
  <c r="M124" i="1"/>
  <c r="L124" i="1"/>
  <c r="J124" i="1"/>
  <c r="I124" i="1"/>
  <c r="S123" i="1"/>
  <c r="O123" i="1"/>
  <c r="K123" i="1"/>
  <c r="J122" i="1"/>
  <c r="S122" i="1" s="1"/>
  <c r="I122" i="1"/>
  <c r="O122" i="1" s="1"/>
  <c r="S22" i="1"/>
  <c r="O22" i="1"/>
  <c r="K22" i="1"/>
  <c r="M21" i="1"/>
  <c r="J21" i="1"/>
  <c r="I21" i="1"/>
  <c r="S362" i="1"/>
  <c r="O362" i="1"/>
  <c r="K362" i="1"/>
  <c r="J361" i="1"/>
  <c r="S361" i="1" s="1"/>
  <c r="I361" i="1"/>
  <c r="O361" i="1" s="1"/>
  <c r="S360" i="1"/>
  <c r="O360" i="1"/>
  <c r="K360" i="1"/>
  <c r="J359" i="1"/>
  <c r="S359" i="1" s="1"/>
  <c r="I359" i="1"/>
  <c r="O359" i="1" s="1"/>
  <c r="S337" i="1"/>
  <c r="O337" i="1"/>
  <c r="S336" i="1"/>
  <c r="I336" i="1"/>
  <c r="S324" i="1"/>
  <c r="K324" i="1"/>
  <c r="S323" i="1"/>
  <c r="O323" i="1"/>
  <c r="S322" i="1"/>
  <c r="O322" i="1"/>
  <c r="I292" i="1"/>
  <c r="I291" i="1" s="1"/>
  <c r="S294" i="1"/>
  <c r="O294" i="1"/>
  <c r="K294" i="1"/>
  <c r="I252" i="1"/>
  <c r="S273" i="1"/>
  <c r="O273" i="1"/>
  <c r="K273" i="1"/>
  <c r="S249" i="1"/>
  <c r="O249" i="1"/>
  <c r="K249" i="1"/>
  <c r="I220" i="1"/>
  <c r="S227" i="1"/>
  <c r="O227" i="1"/>
  <c r="K227" i="1"/>
  <c r="L139" i="1"/>
  <c r="S76" i="1"/>
  <c r="O76" i="1"/>
  <c r="N76" i="1"/>
  <c r="S75" i="1"/>
  <c r="O75" i="1"/>
  <c r="K75" i="1"/>
  <c r="L74" i="1"/>
  <c r="I74" i="1"/>
  <c r="M73" i="1"/>
  <c r="L73" i="1"/>
  <c r="J73" i="1"/>
  <c r="I73" i="1"/>
  <c r="I38" i="1"/>
  <c r="O226" i="1"/>
  <c r="S19" i="1"/>
  <c r="S18" i="1"/>
  <c r="O19" i="1"/>
  <c r="O18" i="1"/>
  <c r="P544" i="1"/>
  <c r="S544" i="1" s="1"/>
  <c r="P535" i="1"/>
  <c r="S535" i="1" s="1"/>
  <c r="P533" i="1"/>
  <c r="S533" i="1" s="1"/>
  <c r="M532" i="1"/>
  <c r="M531" i="1" s="1"/>
  <c r="J531" i="1"/>
  <c r="J530" i="1" s="1"/>
  <c r="L532" i="1"/>
  <c r="J422" i="1"/>
  <c r="S422" i="1" s="1"/>
  <c r="J418" i="1"/>
  <c r="S418" i="1" s="1"/>
  <c r="J412" i="1"/>
  <c r="J409" i="1"/>
  <c r="J407" i="1"/>
  <c r="J392" i="1"/>
  <c r="M288" i="1"/>
  <c r="J288" i="1"/>
  <c r="J252" i="1"/>
  <c r="P221" i="1"/>
  <c r="R221" i="1"/>
  <c r="S221" i="1"/>
  <c r="P187" i="1"/>
  <c r="Q187" i="1"/>
  <c r="R187" i="1"/>
  <c r="J196" i="1"/>
  <c r="J187" i="1"/>
  <c r="J182" i="1"/>
  <c r="J158" i="1"/>
  <c r="M102" i="1"/>
  <c r="M96" i="1"/>
  <c r="M95" i="1" s="1"/>
  <c r="M92" i="1"/>
  <c r="M90" i="1" s="1"/>
  <c r="J85" i="1"/>
  <c r="J98" i="1"/>
  <c r="J95" i="1" s="1"/>
  <c r="J100" i="1"/>
  <c r="S100" i="1" s="1"/>
  <c r="M64" i="1"/>
  <c r="M59" i="1"/>
  <c r="M54" i="1" s="1"/>
  <c r="S30" i="1"/>
  <c r="S26" i="1"/>
  <c r="S27" i="1"/>
  <c r="S28" i="1"/>
  <c r="S29" i="1"/>
  <c r="O30" i="1"/>
  <c r="J66" i="1"/>
  <c r="J12" i="1"/>
  <c r="S512" i="1"/>
  <c r="O512" i="1"/>
  <c r="K512" i="1"/>
  <c r="S511" i="1"/>
  <c r="O511" i="1"/>
  <c r="K511" i="1"/>
  <c r="S496" i="1"/>
  <c r="O496" i="1"/>
  <c r="K496" i="1"/>
  <c r="J426" i="1"/>
  <c r="I426" i="1"/>
  <c r="S427" i="1"/>
  <c r="O427" i="1"/>
  <c r="K427" i="1"/>
  <c r="O423" i="1"/>
  <c r="S425" i="1"/>
  <c r="O425" i="1"/>
  <c r="K425" i="1"/>
  <c r="S424" i="1"/>
  <c r="O424" i="1"/>
  <c r="K424" i="1"/>
  <c r="S423" i="1"/>
  <c r="K423" i="1"/>
  <c r="L422" i="1"/>
  <c r="I422" i="1"/>
  <c r="S421" i="1"/>
  <c r="O421" i="1"/>
  <c r="K421" i="1"/>
  <c r="S420" i="1"/>
  <c r="O420" i="1"/>
  <c r="K420" i="1"/>
  <c r="S419" i="1"/>
  <c r="O419" i="1"/>
  <c r="K419" i="1"/>
  <c r="M396" i="1"/>
  <c r="L396" i="1"/>
  <c r="I343" i="1"/>
  <c r="S345" i="1"/>
  <c r="O345" i="1"/>
  <c r="S342" i="1"/>
  <c r="O342" i="1"/>
  <c r="S341" i="1"/>
  <c r="I341" i="1"/>
  <c r="S321" i="1"/>
  <c r="O321" i="1"/>
  <c r="K321" i="1"/>
  <c r="S320" i="1"/>
  <c r="O320" i="1"/>
  <c r="K320" i="1"/>
  <c r="S313" i="1"/>
  <c r="O313" i="1"/>
  <c r="S312" i="1"/>
  <c r="O312" i="1"/>
  <c r="L292" i="1"/>
  <c r="L291" i="1" s="1"/>
  <c r="S297" i="1"/>
  <c r="O297" i="1"/>
  <c r="S296" i="1"/>
  <c r="O296" i="1"/>
  <c r="K296" i="1"/>
  <c r="S295" i="1"/>
  <c r="O295" i="1"/>
  <c r="K295" i="1"/>
  <c r="S293" i="1"/>
  <c r="O293" i="1"/>
  <c r="K293" i="1"/>
  <c r="L288" i="1"/>
  <c r="I288" i="1"/>
  <c r="S290" i="1"/>
  <c r="O290" i="1"/>
  <c r="K290" i="1"/>
  <c r="S289" i="1"/>
  <c r="O289" i="1"/>
  <c r="S287" i="1"/>
  <c r="O287" i="1"/>
  <c r="K287" i="1"/>
  <c r="S285" i="1"/>
  <c r="O285" i="1"/>
  <c r="K285" i="1"/>
  <c r="S284" i="1"/>
  <c r="O284" i="1"/>
  <c r="K284" i="1"/>
  <c r="S283" i="1"/>
  <c r="O283" i="1"/>
  <c r="K283" i="1"/>
  <c r="S282" i="1"/>
  <c r="O282" i="1"/>
  <c r="K282" i="1"/>
  <c r="S281" i="1"/>
  <c r="O281" i="1"/>
  <c r="K281" i="1"/>
  <c r="S280" i="1"/>
  <c r="O280" i="1"/>
  <c r="S279" i="1"/>
  <c r="O279" i="1"/>
  <c r="K279" i="1"/>
  <c r="S278" i="1"/>
  <c r="O278" i="1"/>
  <c r="K278" i="1"/>
  <c r="S277" i="1"/>
  <c r="O277" i="1"/>
  <c r="K277" i="1"/>
  <c r="S276" i="1"/>
  <c r="O276" i="1"/>
  <c r="K276" i="1"/>
  <c r="M252" i="1"/>
  <c r="L252" i="1"/>
  <c r="S248" i="1"/>
  <c r="O248" i="1"/>
  <c r="K248" i="1"/>
  <c r="S247" i="1"/>
  <c r="O247" i="1"/>
  <c r="K247" i="1"/>
  <c r="L246" i="1"/>
  <c r="J246" i="1"/>
  <c r="S246" i="1" s="1"/>
  <c r="I246" i="1"/>
  <c r="L241" i="1"/>
  <c r="I241" i="1"/>
  <c r="S245" i="1"/>
  <c r="O245" i="1"/>
  <c r="O244" i="1" s="1"/>
  <c r="K245" i="1"/>
  <c r="J244" i="1"/>
  <c r="S244" i="1" s="1"/>
  <c r="I244" i="1"/>
  <c r="S243" i="1"/>
  <c r="O243" i="1"/>
  <c r="K243" i="1"/>
  <c r="S242" i="1"/>
  <c r="O242" i="1"/>
  <c r="K242" i="1"/>
  <c r="J241" i="1"/>
  <c r="S241" i="1" s="1"/>
  <c r="O240" i="1"/>
  <c r="L235" i="1"/>
  <c r="N235" i="1" s="1"/>
  <c r="I235" i="1"/>
  <c r="S240" i="1"/>
  <c r="S239" i="1"/>
  <c r="O239" i="1"/>
  <c r="O238" i="1" s="1"/>
  <c r="K239" i="1"/>
  <c r="J238" i="1"/>
  <c r="S238" i="1" s="1"/>
  <c r="I238" i="1"/>
  <c r="S237" i="1"/>
  <c r="O237" i="1"/>
  <c r="K237" i="1"/>
  <c r="S236" i="1"/>
  <c r="O236" i="1"/>
  <c r="K236" i="1"/>
  <c r="S235" i="1"/>
  <c r="S233" i="1"/>
  <c r="O233" i="1"/>
  <c r="K233" i="1"/>
  <c r="S232" i="1"/>
  <c r="O232" i="1"/>
  <c r="K232" i="1"/>
  <c r="S226" i="1"/>
  <c r="K226" i="1"/>
  <c r="S225" i="1"/>
  <c r="I225" i="1"/>
  <c r="K225" i="1" s="1"/>
  <c r="O225" i="1" s="1"/>
  <c r="S224" i="1"/>
  <c r="O224" i="1"/>
  <c r="K224" i="1"/>
  <c r="I213" i="1"/>
  <c r="O213" i="1" s="1"/>
  <c r="S218" i="1"/>
  <c r="O218" i="1"/>
  <c r="K218" i="1"/>
  <c r="S217" i="1"/>
  <c r="O217" i="1"/>
  <c r="K217" i="1"/>
  <c r="S216" i="1"/>
  <c r="O216" i="1"/>
  <c r="K216" i="1"/>
  <c r="I207" i="1"/>
  <c r="O207" i="1" s="1"/>
  <c r="S211" i="1"/>
  <c r="O211" i="1"/>
  <c r="K211" i="1"/>
  <c r="S210" i="1"/>
  <c r="O210" i="1"/>
  <c r="K210" i="1"/>
  <c r="S209" i="1"/>
  <c r="O209" i="1"/>
  <c r="K209" i="1"/>
  <c r="I204" i="1"/>
  <c r="O203" i="1"/>
  <c r="R203" i="1" s="1"/>
  <c r="I187" i="1"/>
  <c r="I182" i="1"/>
  <c r="S184" i="1"/>
  <c r="O184" i="1"/>
  <c r="K184" i="1"/>
  <c r="I153" i="1"/>
  <c r="M118" i="1"/>
  <c r="S101" i="1"/>
  <c r="O101" i="1"/>
  <c r="I100" i="1"/>
  <c r="O94" i="1"/>
  <c r="L92" i="1"/>
  <c r="S94" i="1"/>
  <c r="J93" i="1"/>
  <c r="S93" i="1" s="1"/>
  <c r="I93" i="1"/>
  <c r="O93" i="1" s="1"/>
  <c r="J79" i="1"/>
  <c r="I79" i="1"/>
  <c r="S80" i="1"/>
  <c r="O80" i="1"/>
  <c r="K80" i="1"/>
  <c r="S81" i="1"/>
  <c r="O81" i="1"/>
  <c r="K81" i="1"/>
  <c r="I66" i="1"/>
  <c r="S51" i="1"/>
  <c r="O51" i="1"/>
  <c r="N51" i="1"/>
  <c r="I24" i="1"/>
  <c r="I25" i="1"/>
  <c r="L25" i="1"/>
  <c r="S37" i="1"/>
  <c r="O37" i="1"/>
  <c r="S14" i="1"/>
  <c r="S15" i="1"/>
  <c r="S16" i="1"/>
  <c r="S13" i="1"/>
  <c r="O14" i="1"/>
  <c r="O15" i="1"/>
  <c r="O16" i="1"/>
  <c r="O13" i="1"/>
  <c r="M17" i="1"/>
  <c r="L17" i="1"/>
  <c r="P12" i="1"/>
  <c r="Q12" i="1"/>
  <c r="R12" i="1"/>
  <c r="M12" i="1"/>
  <c r="L12" i="1"/>
  <c r="J17" i="1"/>
  <c r="I17" i="1"/>
  <c r="I12" i="1"/>
  <c r="S551" i="1"/>
  <c r="O551" i="1"/>
  <c r="N551" i="1"/>
  <c r="J204" i="1"/>
  <c r="S205" i="1"/>
  <c r="O205" i="1"/>
  <c r="K205" i="1"/>
  <c r="K307" i="1"/>
  <c r="K309" i="1"/>
  <c r="S309" i="1"/>
  <c r="O309" i="1"/>
  <c r="L96" i="1"/>
  <c r="S546" i="1"/>
  <c r="S534" i="1"/>
  <c r="O534" i="1"/>
  <c r="K534" i="1"/>
  <c r="S470" i="1"/>
  <c r="O470" i="1"/>
  <c r="J469" i="1"/>
  <c r="S469" i="1" s="1"/>
  <c r="I469" i="1"/>
  <c r="O469" i="1" s="1"/>
  <c r="M356" i="1" l="1"/>
  <c r="N357" i="1"/>
  <c r="P17" i="1"/>
  <c r="S17" i="1" s="1"/>
  <c r="L372" i="1"/>
  <c r="N436" i="1"/>
  <c r="O21" i="1"/>
  <c r="O336" i="1"/>
  <c r="T336" i="1" s="1"/>
  <c r="K336" i="1"/>
  <c r="O353" i="1"/>
  <c r="T353" i="1" s="1"/>
  <c r="K353" i="1"/>
  <c r="O341" i="1"/>
  <c r="K341" i="1"/>
  <c r="J251" i="1"/>
  <c r="M251" i="1"/>
  <c r="J219" i="1"/>
  <c r="S54" i="1"/>
  <c r="P54" i="1"/>
  <c r="T171" i="1"/>
  <c r="N318" i="1"/>
  <c r="N170" i="1"/>
  <c r="T53" i="1"/>
  <c r="N70" i="1"/>
  <c r="S118" i="1"/>
  <c r="T513" i="1"/>
  <c r="O170" i="1"/>
  <c r="T170" i="1" s="1"/>
  <c r="M219" i="1"/>
  <c r="S228" i="1"/>
  <c r="S318" i="1"/>
  <c r="T491" i="1"/>
  <c r="T444" i="1"/>
  <c r="T115" i="1"/>
  <c r="K444" i="1"/>
  <c r="T120" i="1"/>
  <c r="T119" i="1"/>
  <c r="T117" i="1"/>
  <c r="T116" i="1"/>
  <c r="T114" i="1"/>
  <c r="T113" i="1"/>
  <c r="O112" i="1"/>
  <c r="R112" i="1" s="1"/>
  <c r="N112" i="1"/>
  <c r="Q112" i="1" s="1"/>
  <c r="K430" i="1"/>
  <c r="J112" i="1"/>
  <c r="T435" i="1"/>
  <c r="T440" i="1"/>
  <c r="T437" i="1"/>
  <c r="T433" i="1"/>
  <c r="O438" i="1"/>
  <c r="T438" i="1" s="1"/>
  <c r="M298" i="1"/>
  <c r="K356" i="1"/>
  <c r="O436" i="1"/>
  <c r="T436" i="1" s="1"/>
  <c r="T445" i="1"/>
  <c r="T431" i="1"/>
  <c r="T441" i="1"/>
  <c r="T439" i="1"/>
  <c r="O430" i="1"/>
  <c r="T430" i="1" s="1"/>
  <c r="T443" i="1"/>
  <c r="T432" i="1"/>
  <c r="T428" i="1"/>
  <c r="T442" i="1"/>
  <c r="T429" i="1"/>
  <c r="T169" i="1"/>
  <c r="K432" i="1"/>
  <c r="T434" i="1"/>
  <c r="T234" i="1"/>
  <c r="K438" i="1"/>
  <c r="K428" i="1"/>
  <c r="K442" i="1"/>
  <c r="L251" i="1"/>
  <c r="O108" i="1"/>
  <c r="T354" i="1"/>
  <c r="T286" i="1"/>
  <c r="L298" i="1"/>
  <c r="T358" i="1"/>
  <c r="O357" i="1"/>
  <c r="O356" i="1" s="1"/>
  <c r="K357" i="1"/>
  <c r="S356" i="1"/>
  <c r="S357" i="1"/>
  <c r="L356" i="1"/>
  <c r="T310" i="1"/>
  <c r="I251" i="1"/>
  <c r="K172" i="1"/>
  <c r="N108" i="1"/>
  <c r="T173" i="1"/>
  <c r="O172" i="1"/>
  <c r="N172" i="1"/>
  <c r="T176" i="1"/>
  <c r="T174" i="1"/>
  <c r="S172" i="1"/>
  <c r="T168" i="1"/>
  <c r="T110" i="1"/>
  <c r="K168" i="1"/>
  <c r="T111" i="1"/>
  <c r="O109" i="1"/>
  <c r="S108" i="1"/>
  <c r="S68" i="1"/>
  <c r="T68" i="1" s="1"/>
  <c r="O70" i="1"/>
  <c r="T71" i="1"/>
  <c r="S70" i="1"/>
  <c r="T69" i="1"/>
  <c r="K68" i="1"/>
  <c r="S275" i="1"/>
  <c r="P275" i="1"/>
  <c r="O40" i="1"/>
  <c r="T384" i="1"/>
  <c r="N140" i="1"/>
  <c r="T386" i="1"/>
  <c r="T23" i="1"/>
  <c r="T387" i="1"/>
  <c r="T382" i="1"/>
  <c r="T380" i="1"/>
  <c r="K385" i="1"/>
  <c r="T378" i="1"/>
  <c r="K381" i="1"/>
  <c r="T383" i="1"/>
  <c r="O381" i="1"/>
  <c r="S381" i="1"/>
  <c r="K373" i="1"/>
  <c r="S373" i="1"/>
  <c r="T373" i="1" s="1"/>
  <c r="T379" i="1"/>
  <c r="K377" i="1"/>
  <c r="T374" i="1"/>
  <c r="T376" i="1"/>
  <c r="T377" i="1"/>
  <c r="N124" i="1"/>
  <c r="T127" i="1"/>
  <c r="K124" i="1"/>
  <c r="T362" i="1"/>
  <c r="S124" i="1"/>
  <c r="T126" i="1"/>
  <c r="S21" i="1"/>
  <c r="T21" i="1" s="1"/>
  <c r="T123" i="1"/>
  <c r="O124" i="1"/>
  <c r="T360" i="1"/>
  <c r="K122" i="1"/>
  <c r="T361" i="1"/>
  <c r="T125" i="1"/>
  <c r="T22" i="1"/>
  <c r="T122" i="1"/>
  <c r="T359" i="1"/>
  <c r="T337" i="1"/>
  <c r="K361" i="1"/>
  <c r="K21" i="1"/>
  <c r="K359" i="1"/>
  <c r="P228" i="1"/>
  <c r="T324" i="1"/>
  <c r="T322" i="1"/>
  <c r="T273" i="1"/>
  <c r="T294" i="1"/>
  <c r="O73" i="1"/>
  <c r="L219" i="1"/>
  <c r="I219" i="1"/>
  <c r="S292" i="1"/>
  <c r="S288" i="1"/>
  <c r="T249" i="1"/>
  <c r="T76" i="1"/>
  <c r="O418" i="1"/>
  <c r="T418" i="1" s="1"/>
  <c r="O17" i="1"/>
  <c r="R17" i="1" s="1"/>
  <c r="T227" i="1"/>
  <c r="T511" i="1"/>
  <c r="O74" i="1"/>
  <c r="O140" i="1"/>
  <c r="T75" i="1"/>
  <c r="N73" i="1"/>
  <c r="S532" i="1"/>
  <c r="O252" i="1"/>
  <c r="S531" i="1"/>
  <c r="S73" i="1"/>
  <c r="J11" i="1"/>
  <c r="M530" i="1"/>
  <c r="S530" i="1" s="1"/>
  <c r="P531" i="1"/>
  <c r="P532" i="1"/>
  <c r="P318" i="1"/>
  <c r="S252" i="1"/>
  <c r="S24" i="1"/>
  <c r="P24" i="1"/>
  <c r="S25" i="1"/>
  <c r="T512" i="1"/>
  <c r="T496" i="1"/>
  <c r="T345" i="1"/>
  <c r="T427" i="1"/>
  <c r="T420" i="1"/>
  <c r="T424" i="1"/>
  <c r="O422" i="1"/>
  <c r="T422" i="1" s="1"/>
  <c r="T425" i="1"/>
  <c r="T423" i="1"/>
  <c r="K422" i="1"/>
  <c r="T421" i="1"/>
  <c r="T419" i="1"/>
  <c r="K418" i="1"/>
  <c r="T342" i="1"/>
  <c r="T341" i="1"/>
  <c r="T321" i="1"/>
  <c r="O246" i="1"/>
  <c r="T246" i="1" s="1"/>
  <c r="T320" i="1"/>
  <c r="T295" i="1"/>
  <c r="T290" i="1"/>
  <c r="T289" i="1"/>
  <c r="T297" i="1"/>
  <c r="T296" i="1"/>
  <c r="K292" i="1"/>
  <c r="T293" i="1"/>
  <c r="J291" i="1"/>
  <c r="K291" i="1" s="1"/>
  <c r="N292" i="1"/>
  <c r="T281" i="1"/>
  <c r="M291" i="1"/>
  <c r="N291" i="1" s="1"/>
  <c r="O292" i="1"/>
  <c r="O291" i="1" s="1"/>
  <c r="T287" i="1"/>
  <c r="T285" i="1"/>
  <c r="T284" i="1"/>
  <c r="T283" i="1"/>
  <c r="T280" i="1"/>
  <c r="O275" i="1"/>
  <c r="R275" i="1" s="1"/>
  <c r="T276" i="1"/>
  <c r="T278" i="1"/>
  <c r="T282" i="1"/>
  <c r="T279" i="1"/>
  <c r="K275" i="1"/>
  <c r="T242" i="1"/>
  <c r="T277" i="1"/>
  <c r="N275" i="1"/>
  <c r="T245" i="1"/>
  <c r="T247" i="1"/>
  <c r="T248" i="1"/>
  <c r="K246" i="1"/>
  <c r="T233" i="1"/>
  <c r="K238" i="1"/>
  <c r="T243" i="1"/>
  <c r="K244" i="1"/>
  <c r="T244" i="1"/>
  <c r="T238" i="1"/>
  <c r="O228" i="1"/>
  <c r="R228" i="1" s="1"/>
  <c r="T240" i="1"/>
  <c r="T236" i="1"/>
  <c r="T239" i="1"/>
  <c r="T237" i="1"/>
  <c r="T232" i="1"/>
  <c r="T225" i="1"/>
  <c r="T224" i="1"/>
  <c r="T226" i="1"/>
  <c r="T218" i="1"/>
  <c r="T216" i="1"/>
  <c r="T217" i="1"/>
  <c r="T211" i="1"/>
  <c r="T210" i="1"/>
  <c r="T209" i="1"/>
  <c r="T203" i="1"/>
  <c r="T184" i="1"/>
  <c r="O100" i="1"/>
  <c r="T94" i="1"/>
  <c r="O12" i="1"/>
  <c r="K93" i="1"/>
  <c r="T93" i="1" s="1"/>
  <c r="T81" i="1"/>
  <c r="T80" i="1"/>
  <c r="S12" i="1"/>
  <c r="O66" i="1"/>
  <c r="S66" i="1"/>
  <c r="L11" i="1"/>
  <c r="K66" i="1"/>
  <c r="M11" i="1"/>
  <c r="T51" i="1"/>
  <c r="I11" i="1"/>
  <c r="T37" i="1"/>
  <c r="T551" i="1"/>
  <c r="T205" i="1"/>
  <c r="T309" i="1"/>
  <c r="T534" i="1"/>
  <c r="T469" i="1"/>
  <c r="T470" i="1"/>
  <c r="S262" i="1"/>
  <c r="S261" i="1"/>
  <c r="K269" i="1"/>
  <c r="N272" i="1"/>
  <c r="K260" i="1"/>
  <c r="K258" i="1"/>
  <c r="M355" i="1" l="1"/>
  <c r="N355" i="1" s="1"/>
  <c r="N356" i="1"/>
  <c r="S112" i="1"/>
  <c r="P112" i="1"/>
  <c r="P219" i="1"/>
  <c r="S219" i="1"/>
  <c r="N219" i="1"/>
  <c r="T112" i="1"/>
  <c r="T108" i="1"/>
  <c r="L355" i="1"/>
  <c r="T357" i="1"/>
  <c r="T356" i="1"/>
  <c r="T172" i="1"/>
  <c r="T70" i="1"/>
  <c r="S20" i="1"/>
  <c r="P20" i="1"/>
  <c r="T381" i="1"/>
  <c r="Q275" i="1"/>
  <c r="T124" i="1"/>
  <c r="T73" i="1"/>
  <c r="O251" i="1"/>
  <c r="P530" i="1"/>
  <c r="S291" i="1"/>
  <c r="T291" i="1" s="1"/>
  <c r="T66" i="1"/>
  <c r="O11" i="1"/>
  <c r="S11" i="1"/>
  <c r="M165" i="1"/>
  <c r="L165" i="1"/>
  <c r="J165" i="1"/>
  <c r="I165" i="1"/>
  <c r="K166" i="1"/>
  <c r="K165" i="1" l="1"/>
  <c r="N165" i="1"/>
  <c r="S269" i="1"/>
  <c r="S268" i="1"/>
  <c r="S459" i="1" l="1"/>
  <c r="K459" i="1"/>
  <c r="J457" i="1"/>
  <c r="J453" i="1"/>
  <c r="J451" i="1"/>
  <c r="S451" i="1" s="1"/>
  <c r="J449" i="1"/>
  <c r="K304" i="1"/>
  <c r="K274" i="1"/>
  <c r="N268" i="1"/>
  <c r="N195" i="1"/>
  <c r="N167" i="1"/>
  <c r="N136" i="1"/>
  <c r="S99" i="1"/>
  <c r="O99" i="1"/>
  <c r="S98" i="1"/>
  <c r="I98" i="1"/>
  <c r="I95" i="1" s="1"/>
  <c r="S97" i="1"/>
  <c r="O97" i="1"/>
  <c r="N97" i="1"/>
  <c r="S57" i="1"/>
  <c r="O57" i="1"/>
  <c r="K57" i="1"/>
  <c r="S31" i="1"/>
  <c r="S575" i="1"/>
  <c r="O575" i="1"/>
  <c r="N575" i="1"/>
  <c r="O573" i="1"/>
  <c r="S572" i="1"/>
  <c r="O572" i="1"/>
  <c r="N572" i="1"/>
  <c r="S571" i="1"/>
  <c r="O571" i="1"/>
  <c r="N571" i="1"/>
  <c r="S570" i="1"/>
  <c r="O570" i="1"/>
  <c r="N570" i="1"/>
  <c r="S569" i="1"/>
  <c r="O569" i="1"/>
  <c r="N569" i="1"/>
  <c r="O568" i="1"/>
  <c r="S567" i="1"/>
  <c r="O567" i="1"/>
  <c r="N567" i="1"/>
  <c r="S566" i="1"/>
  <c r="O566" i="1"/>
  <c r="N566" i="1"/>
  <c r="S565" i="1"/>
  <c r="O565" i="1"/>
  <c r="N565" i="1"/>
  <c r="S564" i="1"/>
  <c r="O564" i="1"/>
  <c r="N564" i="1"/>
  <c r="S563" i="1"/>
  <c r="O563" i="1"/>
  <c r="N563" i="1"/>
  <c r="S562" i="1"/>
  <c r="O562" i="1"/>
  <c r="N562" i="1"/>
  <c r="S561" i="1"/>
  <c r="O561" i="1"/>
  <c r="N561" i="1"/>
  <c r="S560" i="1"/>
  <c r="O560" i="1"/>
  <c r="N560" i="1"/>
  <c r="S559" i="1"/>
  <c r="O559" i="1"/>
  <c r="N559" i="1"/>
  <c r="S558" i="1"/>
  <c r="O558" i="1"/>
  <c r="N558" i="1"/>
  <c r="S557" i="1"/>
  <c r="O557" i="1"/>
  <c r="S556" i="1"/>
  <c r="O556" i="1"/>
  <c r="N556" i="1"/>
  <c r="S555" i="1"/>
  <c r="O555" i="1"/>
  <c r="N555" i="1"/>
  <c r="S554" i="1"/>
  <c r="O554" i="1"/>
  <c r="N554" i="1"/>
  <c r="S553" i="1"/>
  <c r="O553" i="1"/>
  <c r="N553" i="1"/>
  <c r="S552" i="1"/>
  <c r="O552" i="1"/>
  <c r="N552" i="1"/>
  <c r="S550" i="1"/>
  <c r="O550" i="1"/>
  <c r="S549" i="1"/>
  <c r="O549" i="1"/>
  <c r="K549" i="1"/>
  <c r="S548" i="1"/>
  <c r="O548" i="1"/>
  <c r="S547" i="1"/>
  <c r="O547" i="1"/>
  <c r="K547" i="1"/>
  <c r="O546" i="1"/>
  <c r="K546" i="1"/>
  <c r="S545" i="1"/>
  <c r="O545" i="1"/>
  <c r="K545" i="1"/>
  <c r="O544" i="1"/>
  <c r="R544" i="1" s="1"/>
  <c r="K544" i="1"/>
  <c r="Q544" i="1" s="1"/>
  <c r="K543" i="1"/>
  <c r="K542" i="1"/>
  <c r="K541" i="1"/>
  <c r="K540" i="1"/>
  <c r="K539" i="1"/>
  <c r="K538" i="1"/>
  <c r="K537" i="1"/>
  <c r="K536" i="1"/>
  <c r="O535" i="1"/>
  <c r="R535" i="1" s="1"/>
  <c r="K535" i="1"/>
  <c r="Q535" i="1" s="1"/>
  <c r="O533" i="1"/>
  <c r="R533" i="1" s="1"/>
  <c r="K533" i="1"/>
  <c r="Q533" i="1" s="1"/>
  <c r="L531" i="1"/>
  <c r="I531" i="1"/>
  <c r="S510" i="1"/>
  <c r="O510" i="1"/>
  <c r="K510" i="1"/>
  <c r="S509" i="1"/>
  <c r="O509" i="1"/>
  <c r="S508" i="1"/>
  <c r="O508" i="1"/>
  <c r="K508" i="1"/>
  <c r="S507" i="1"/>
  <c r="O507" i="1"/>
  <c r="K507" i="1"/>
  <c r="J506" i="1"/>
  <c r="I506" i="1"/>
  <c r="O506" i="1" s="1"/>
  <c r="S504" i="1"/>
  <c r="O504" i="1"/>
  <c r="K504" i="1"/>
  <c r="S503" i="1"/>
  <c r="O503" i="1"/>
  <c r="K503" i="1"/>
  <c r="S502" i="1"/>
  <c r="O502" i="1"/>
  <c r="K502" i="1"/>
  <c r="J501" i="1"/>
  <c r="S501" i="1" s="1"/>
  <c r="I501" i="1"/>
  <c r="O501" i="1" s="1"/>
  <c r="S500" i="1"/>
  <c r="O500" i="1"/>
  <c r="K500" i="1"/>
  <c r="J499" i="1"/>
  <c r="I499" i="1"/>
  <c r="O499" i="1" s="1"/>
  <c r="S498" i="1"/>
  <c r="O498" i="1"/>
  <c r="K498" i="1"/>
  <c r="S497" i="1"/>
  <c r="O497" i="1"/>
  <c r="K497" i="1"/>
  <c r="S495" i="1"/>
  <c r="O495" i="1"/>
  <c r="K495" i="1"/>
  <c r="S494" i="1"/>
  <c r="O494" i="1"/>
  <c r="K494" i="1"/>
  <c r="S493" i="1"/>
  <c r="O493" i="1"/>
  <c r="K493" i="1"/>
  <c r="S492" i="1"/>
  <c r="O492" i="1"/>
  <c r="K492" i="1"/>
  <c r="S490" i="1"/>
  <c r="O490" i="1"/>
  <c r="K490" i="1"/>
  <c r="S489" i="1"/>
  <c r="O489" i="1"/>
  <c r="K489" i="1"/>
  <c r="J488" i="1"/>
  <c r="S488" i="1" s="1"/>
  <c r="O488" i="1"/>
  <c r="S487" i="1"/>
  <c r="O487" i="1"/>
  <c r="K487" i="1"/>
  <c r="S486" i="1"/>
  <c r="O486" i="1"/>
  <c r="K486" i="1"/>
  <c r="S485" i="1"/>
  <c r="O485" i="1"/>
  <c r="K485" i="1"/>
  <c r="S484" i="1"/>
  <c r="O484" i="1"/>
  <c r="S483" i="1"/>
  <c r="O483" i="1"/>
  <c r="K483" i="1"/>
  <c r="S482" i="1"/>
  <c r="O482" i="1"/>
  <c r="K482" i="1"/>
  <c r="J481" i="1"/>
  <c r="S481" i="1" s="1"/>
  <c r="I481" i="1"/>
  <c r="O481" i="1" s="1"/>
  <c r="S478" i="1"/>
  <c r="O478" i="1"/>
  <c r="K478" i="1"/>
  <c r="S477" i="1"/>
  <c r="O477" i="1"/>
  <c r="K477" i="1"/>
  <c r="S476" i="1"/>
  <c r="O476" i="1"/>
  <c r="K476" i="1"/>
  <c r="S475" i="1"/>
  <c r="O475" i="1"/>
  <c r="K475" i="1"/>
  <c r="S474" i="1"/>
  <c r="O474" i="1"/>
  <c r="K474" i="1"/>
  <c r="S473" i="1"/>
  <c r="O473" i="1"/>
  <c r="K473" i="1"/>
  <c r="J472" i="1"/>
  <c r="S472" i="1" s="1"/>
  <c r="O472" i="1"/>
  <c r="S468" i="1"/>
  <c r="O468" i="1"/>
  <c r="K468" i="1"/>
  <c r="J467" i="1"/>
  <c r="S467" i="1" s="1"/>
  <c r="I467" i="1"/>
  <c r="O467" i="1" s="1"/>
  <c r="S466" i="1"/>
  <c r="O466" i="1"/>
  <c r="K466" i="1"/>
  <c r="J465" i="1"/>
  <c r="S465" i="1" s="1"/>
  <c r="I465" i="1"/>
  <c r="O465" i="1" s="1"/>
  <c r="S464" i="1"/>
  <c r="O464" i="1"/>
  <c r="K464" i="1"/>
  <c r="J463" i="1"/>
  <c r="I463" i="1"/>
  <c r="O463" i="1" s="1"/>
  <c r="S462" i="1"/>
  <c r="O462" i="1"/>
  <c r="K462" i="1"/>
  <c r="J461" i="1"/>
  <c r="I461" i="1"/>
  <c r="O461" i="1" s="1"/>
  <c r="M460" i="1"/>
  <c r="L460" i="1"/>
  <c r="O459" i="1"/>
  <c r="S458" i="1"/>
  <c r="O458" i="1"/>
  <c r="K458" i="1"/>
  <c r="S457" i="1"/>
  <c r="I457" i="1"/>
  <c r="O457" i="1" s="1"/>
  <c r="S456" i="1"/>
  <c r="O456" i="1"/>
  <c r="N456" i="1"/>
  <c r="K456" i="1"/>
  <c r="S455" i="1"/>
  <c r="O455" i="1"/>
  <c r="N455" i="1"/>
  <c r="S454" i="1"/>
  <c r="O454" i="1"/>
  <c r="K454" i="1"/>
  <c r="M453" i="1"/>
  <c r="S453" i="1" s="1"/>
  <c r="L453" i="1"/>
  <c r="I453" i="1"/>
  <c r="S452" i="1"/>
  <c r="O452" i="1"/>
  <c r="K452" i="1"/>
  <c r="I451" i="1"/>
  <c r="S450" i="1"/>
  <c r="O450" i="1"/>
  <c r="K450" i="1"/>
  <c r="M449" i="1"/>
  <c r="L449" i="1"/>
  <c r="I449" i="1"/>
  <c r="L448" i="1"/>
  <c r="S417" i="1"/>
  <c r="O417" i="1"/>
  <c r="S416" i="1"/>
  <c r="I416" i="1"/>
  <c r="O416" i="1" s="1"/>
  <c r="S415" i="1"/>
  <c r="O415" i="1"/>
  <c r="K415" i="1"/>
  <c r="S414" i="1"/>
  <c r="O414" i="1"/>
  <c r="K414" i="1"/>
  <c r="S413" i="1"/>
  <c r="O413" i="1"/>
  <c r="K413" i="1"/>
  <c r="S412" i="1"/>
  <c r="I412" i="1"/>
  <c r="O412" i="1" s="1"/>
  <c r="S411" i="1"/>
  <c r="O411" i="1"/>
  <c r="K411" i="1"/>
  <c r="S410" i="1"/>
  <c r="O410" i="1"/>
  <c r="K410" i="1"/>
  <c r="I409" i="1"/>
  <c r="O409" i="1" s="1"/>
  <c r="S408" i="1"/>
  <c r="O408" i="1"/>
  <c r="K408" i="1"/>
  <c r="S407" i="1"/>
  <c r="I407" i="1"/>
  <c r="O407" i="1" s="1"/>
  <c r="S406" i="1"/>
  <c r="O406" i="1"/>
  <c r="K406" i="1"/>
  <c r="J405" i="1"/>
  <c r="S405" i="1" s="1"/>
  <c r="I405" i="1"/>
  <c r="O405" i="1" s="1"/>
  <c r="S404" i="1"/>
  <c r="O404" i="1"/>
  <c r="K404" i="1"/>
  <c r="J403" i="1"/>
  <c r="S403" i="1" s="1"/>
  <c r="I403" i="1"/>
  <c r="S402" i="1"/>
  <c r="O402" i="1"/>
  <c r="K402" i="1"/>
  <c r="S401" i="1"/>
  <c r="O401" i="1"/>
  <c r="K401" i="1"/>
  <c r="S400" i="1"/>
  <c r="O400" i="1"/>
  <c r="M399" i="1"/>
  <c r="L399" i="1"/>
  <c r="J399" i="1"/>
  <c r="I399" i="1"/>
  <c r="S398" i="1"/>
  <c r="O398" i="1"/>
  <c r="K398" i="1"/>
  <c r="J397" i="1"/>
  <c r="I397" i="1"/>
  <c r="O397" i="1" s="1"/>
  <c r="S395" i="1"/>
  <c r="S394" i="1" s="1"/>
  <c r="O395" i="1"/>
  <c r="K395" i="1"/>
  <c r="J394" i="1"/>
  <c r="I394" i="1"/>
  <c r="O394" i="1" s="1"/>
  <c r="S393" i="1"/>
  <c r="O393" i="1"/>
  <c r="K393" i="1"/>
  <c r="I392" i="1"/>
  <c r="O392" i="1" s="1"/>
  <c r="S391" i="1"/>
  <c r="O391" i="1"/>
  <c r="S390" i="1"/>
  <c r="O390" i="1"/>
  <c r="K390" i="1"/>
  <c r="J389" i="1"/>
  <c r="I389" i="1"/>
  <c r="M388" i="1"/>
  <c r="L388" i="1"/>
  <c r="O385" i="1" s="1"/>
  <c r="T385" i="1" s="1"/>
  <c r="S371" i="1"/>
  <c r="O371" i="1"/>
  <c r="K371" i="1"/>
  <c r="J370" i="1"/>
  <c r="S370" i="1" s="1"/>
  <c r="I370" i="1"/>
  <c r="O370" i="1" s="1"/>
  <c r="S369" i="1"/>
  <c r="O369" i="1"/>
  <c r="K369" i="1"/>
  <c r="J368" i="1"/>
  <c r="S368" i="1" s="1"/>
  <c r="I368" i="1"/>
  <c r="O368" i="1" s="1"/>
  <c r="S367" i="1"/>
  <c r="O367" i="1"/>
  <c r="S366" i="1"/>
  <c r="O366" i="1"/>
  <c r="S365" i="1"/>
  <c r="O365" i="1"/>
  <c r="K365" i="1"/>
  <c r="M364" i="1"/>
  <c r="L364" i="1"/>
  <c r="L363" i="1" s="1"/>
  <c r="J364" i="1"/>
  <c r="J363" i="1" s="1"/>
  <c r="J355" i="1" s="1"/>
  <c r="I364" i="1"/>
  <c r="I363" i="1"/>
  <c r="I355" i="1" s="1"/>
  <c r="S352" i="1"/>
  <c r="O352" i="1"/>
  <c r="S351" i="1"/>
  <c r="I351" i="1"/>
  <c r="S350" i="1"/>
  <c r="O350" i="1"/>
  <c r="S349" i="1"/>
  <c r="O349" i="1"/>
  <c r="S348" i="1"/>
  <c r="I348" i="1"/>
  <c r="S347" i="1"/>
  <c r="O347" i="1"/>
  <c r="S346" i="1"/>
  <c r="I346" i="1"/>
  <c r="K346" i="1" s="1"/>
  <c r="S344" i="1"/>
  <c r="O344" i="1"/>
  <c r="J343" i="1"/>
  <c r="O343" i="1"/>
  <c r="S340" i="1"/>
  <c r="O340" i="1"/>
  <c r="J339" i="1"/>
  <c r="I339" i="1"/>
  <c r="S334" i="1"/>
  <c r="O334" i="1"/>
  <c r="K334" i="1"/>
  <c r="L333" i="1"/>
  <c r="L332" i="1" s="1"/>
  <c r="J333" i="1"/>
  <c r="I333" i="1"/>
  <c r="S332" i="1"/>
  <c r="K332" i="1"/>
  <c r="J331" i="1"/>
  <c r="S331" i="1" s="1"/>
  <c r="I331" i="1"/>
  <c r="S330" i="1"/>
  <c r="O330" i="1"/>
  <c r="K330" i="1"/>
  <c r="J329" i="1"/>
  <c r="S329" i="1" s="1"/>
  <c r="I329" i="1"/>
  <c r="O329" i="1" s="1"/>
  <c r="S328" i="1"/>
  <c r="O328" i="1"/>
  <c r="K328" i="1"/>
  <c r="J327" i="1"/>
  <c r="S327" i="1" s="1"/>
  <c r="I327" i="1"/>
  <c r="O327" i="1" s="1"/>
  <c r="L326" i="1"/>
  <c r="S319" i="1"/>
  <c r="O319" i="1"/>
  <c r="K319" i="1"/>
  <c r="O318" i="1"/>
  <c r="R318" i="1" s="1"/>
  <c r="S317" i="1"/>
  <c r="O317" i="1"/>
  <c r="K317" i="1"/>
  <c r="J316" i="1"/>
  <c r="I316" i="1"/>
  <c r="O316" i="1" s="1"/>
  <c r="S314" i="1"/>
  <c r="O314" i="1"/>
  <c r="S311" i="1"/>
  <c r="O311" i="1"/>
  <c r="S308" i="1"/>
  <c r="O308" i="1"/>
  <c r="N308" i="1"/>
  <c r="S307" i="1"/>
  <c r="O307" i="1"/>
  <c r="S306" i="1"/>
  <c r="O306" i="1"/>
  <c r="K306" i="1"/>
  <c r="S304" i="1"/>
  <c r="O304" i="1"/>
  <c r="S303" i="1"/>
  <c r="O303" i="1"/>
  <c r="S302" i="1"/>
  <c r="O302" i="1"/>
  <c r="K302" i="1"/>
  <c r="M301" i="1"/>
  <c r="L301" i="1"/>
  <c r="J301" i="1"/>
  <c r="I301" i="1"/>
  <c r="S300" i="1"/>
  <c r="O300" i="1"/>
  <c r="K300" i="1"/>
  <c r="J299" i="1"/>
  <c r="I299" i="1"/>
  <c r="S274" i="1"/>
  <c r="O274" i="1"/>
  <c r="S272" i="1"/>
  <c r="O272" i="1"/>
  <c r="S271" i="1"/>
  <c r="O271" i="1"/>
  <c r="K271" i="1"/>
  <c r="S270" i="1"/>
  <c r="O270" i="1"/>
  <c r="N270" i="1"/>
  <c r="O269" i="1"/>
  <c r="T269" i="1" s="1"/>
  <c r="O268" i="1"/>
  <c r="T268" i="1" s="1"/>
  <c r="S267" i="1"/>
  <c r="O267" i="1"/>
  <c r="K267" i="1"/>
  <c r="S266" i="1"/>
  <c r="O266" i="1"/>
  <c r="K266" i="1"/>
  <c r="S265" i="1"/>
  <c r="O265" i="1"/>
  <c r="K265" i="1"/>
  <c r="S264" i="1"/>
  <c r="O264" i="1"/>
  <c r="K264" i="1"/>
  <c r="S263" i="1"/>
  <c r="O263" i="1"/>
  <c r="K263" i="1"/>
  <c r="O262" i="1"/>
  <c r="T262" i="1" s="1"/>
  <c r="K262" i="1"/>
  <c r="O261" i="1"/>
  <c r="T261" i="1" s="1"/>
  <c r="K261" i="1"/>
  <c r="S260" i="1"/>
  <c r="O260" i="1"/>
  <c r="S259" i="1"/>
  <c r="O259" i="1"/>
  <c r="K259" i="1"/>
  <c r="S258" i="1"/>
  <c r="O258" i="1"/>
  <c r="S257" i="1"/>
  <c r="O257" i="1"/>
  <c r="K257" i="1"/>
  <c r="S256" i="1"/>
  <c r="O256" i="1"/>
  <c r="K256" i="1"/>
  <c r="S255" i="1"/>
  <c r="O255" i="1"/>
  <c r="K255" i="1"/>
  <c r="S254" i="1"/>
  <c r="O254" i="1"/>
  <c r="K254" i="1"/>
  <c r="S253" i="1"/>
  <c r="O253" i="1"/>
  <c r="K253" i="1"/>
  <c r="O231" i="1"/>
  <c r="J231" i="1"/>
  <c r="S231" i="1" s="1"/>
  <c r="I231" i="1"/>
  <c r="S230" i="1"/>
  <c r="O230" i="1"/>
  <c r="K230" i="1"/>
  <c r="S229" i="1"/>
  <c r="O229" i="1"/>
  <c r="K229" i="1"/>
  <c r="S223" i="1"/>
  <c r="K223" i="1"/>
  <c r="S222" i="1"/>
  <c r="I222" i="1"/>
  <c r="O221" i="1"/>
  <c r="K221" i="1"/>
  <c r="Q221" i="1" s="1"/>
  <c r="O220" i="1"/>
  <c r="R220" i="1" s="1"/>
  <c r="S215" i="1"/>
  <c r="O215" i="1"/>
  <c r="K215" i="1"/>
  <c r="S214" i="1"/>
  <c r="O214" i="1"/>
  <c r="K214" i="1"/>
  <c r="L213" i="1"/>
  <c r="S213" i="1"/>
  <c r="L212" i="1"/>
  <c r="L206" i="1" s="1"/>
  <c r="L204" i="1" s="1"/>
  <c r="S208" i="1"/>
  <c r="O208" i="1"/>
  <c r="K208" i="1"/>
  <c r="S207" i="1"/>
  <c r="M206" i="1"/>
  <c r="M204" i="1" s="1"/>
  <c r="S202" i="1"/>
  <c r="O202" i="1"/>
  <c r="J201" i="1"/>
  <c r="I201" i="1"/>
  <c r="S200" i="1"/>
  <c r="O200" i="1"/>
  <c r="N200" i="1"/>
  <c r="S199" i="1"/>
  <c r="O199" i="1"/>
  <c r="K199" i="1"/>
  <c r="M198" i="1"/>
  <c r="L198" i="1"/>
  <c r="L177" i="1" s="1"/>
  <c r="S197" i="1"/>
  <c r="O197" i="1"/>
  <c r="S196" i="1"/>
  <c r="I196" i="1"/>
  <c r="S195" i="1"/>
  <c r="O195" i="1"/>
  <c r="S194" i="1"/>
  <c r="O194" i="1"/>
  <c r="K194" i="1"/>
  <c r="S193" i="1"/>
  <c r="O193" i="1"/>
  <c r="K193" i="1"/>
  <c r="S192" i="1"/>
  <c r="O192" i="1"/>
  <c r="N192" i="1"/>
  <c r="M191" i="1"/>
  <c r="L191" i="1"/>
  <c r="J191" i="1"/>
  <c r="I191" i="1"/>
  <c r="S190" i="1"/>
  <c r="S189" i="1" s="1"/>
  <c r="O190" i="1"/>
  <c r="K190" i="1"/>
  <c r="M189" i="1"/>
  <c r="L189" i="1"/>
  <c r="J189" i="1"/>
  <c r="I189" i="1"/>
  <c r="S188" i="1"/>
  <c r="O188" i="1"/>
  <c r="K188" i="1"/>
  <c r="S186" i="1"/>
  <c r="O186" i="1"/>
  <c r="O185" i="1" s="1"/>
  <c r="K186" i="1"/>
  <c r="J185" i="1"/>
  <c r="S185" i="1" s="1"/>
  <c r="I185" i="1"/>
  <c r="S183" i="1"/>
  <c r="O183" i="1"/>
  <c r="K183" i="1"/>
  <c r="O178" i="1"/>
  <c r="I178" i="1"/>
  <c r="S164" i="1"/>
  <c r="O164" i="1"/>
  <c r="N164" i="1"/>
  <c r="S163" i="1"/>
  <c r="O163" i="1"/>
  <c r="I160" i="1"/>
  <c r="S159" i="1"/>
  <c r="O159" i="1"/>
  <c r="K159" i="1"/>
  <c r="S158" i="1"/>
  <c r="I158" i="1"/>
  <c r="O158" i="1" s="1"/>
  <c r="S157" i="1"/>
  <c r="O157" i="1"/>
  <c r="K157" i="1"/>
  <c r="S156" i="1"/>
  <c r="O156" i="1"/>
  <c r="N156" i="1"/>
  <c r="K156" i="1"/>
  <c r="S155" i="1"/>
  <c r="O155" i="1"/>
  <c r="S154" i="1"/>
  <c r="O154" i="1"/>
  <c r="K154" i="1"/>
  <c r="J153" i="1"/>
  <c r="O152" i="1"/>
  <c r="S151" i="1"/>
  <c r="O151" i="1"/>
  <c r="K151" i="1"/>
  <c r="J150" i="1"/>
  <c r="S150" i="1" s="1"/>
  <c r="I150" i="1"/>
  <c r="M149" i="1"/>
  <c r="L149" i="1"/>
  <c r="L121" i="1" s="1"/>
  <c r="S148" i="1"/>
  <c r="O148" i="1"/>
  <c r="K148" i="1"/>
  <c r="S147" i="1"/>
  <c r="I147" i="1"/>
  <c r="S146" i="1"/>
  <c r="O146" i="1"/>
  <c r="K146" i="1"/>
  <c r="S145" i="1"/>
  <c r="O145" i="1"/>
  <c r="N145" i="1"/>
  <c r="K145" i="1"/>
  <c r="S144" i="1"/>
  <c r="O144" i="1"/>
  <c r="K144" i="1"/>
  <c r="S143" i="1"/>
  <c r="O143" i="1"/>
  <c r="N143" i="1"/>
  <c r="S142" i="1"/>
  <c r="O142" i="1"/>
  <c r="K142" i="1"/>
  <c r="S141" i="1"/>
  <c r="O141" i="1"/>
  <c r="K141" i="1"/>
  <c r="S138" i="1"/>
  <c r="O138" i="1"/>
  <c r="S166" i="1"/>
  <c r="O166" i="1"/>
  <c r="S167" i="1"/>
  <c r="O167" i="1"/>
  <c r="S137" i="1"/>
  <c r="O137" i="1"/>
  <c r="S136" i="1"/>
  <c r="O136" i="1"/>
  <c r="S135" i="1"/>
  <c r="O135" i="1"/>
  <c r="K135" i="1"/>
  <c r="S134" i="1"/>
  <c r="O134" i="1"/>
  <c r="K134" i="1"/>
  <c r="S133" i="1"/>
  <c r="O133" i="1"/>
  <c r="K133" i="1"/>
  <c r="S132" i="1"/>
  <c r="O132" i="1"/>
  <c r="K132" i="1"/>
  <c r="S131" i="1"/>
  <c r="O131" i="1"/>
  <c r="K131" i="1"/>
  <c r="S130" i="1"/>
  <c r="O130" i="1"/>
  <c r="K130" i="1"/>
  <c r="I129" i="1"/>
  <c r="O129" i="1" s="1"/>
  <c r="S107" i="1"/>
  <c r="O107" i="1"/>
  <c r="N107" i="1"/>
  <c r="M106" i="1"/>
  <c r="M72" i="1" s="1"/>
  <c r="L106" i="1"/>
  <c r="I106" i="1"/>
  <c r="S105" i="1"/>
  <c r="O105" i="1"/>
  <c r="N105" i="1"/>
  <c r="S104" i="1"/>
  <c r="O104" i="1"/>
  <c r="K104" i="1"/>
  <c r="L103" i="1"/>
  <c r="I103" i="1"/>
  <c r="L102" i="1"/>
  <c r="J102" i="1"/>
  <c r="I102" i="1"/>
  <c r="S96" i="1"/>
  <c r="O96" i="1"/>
  <c r="N96" i="1"/>
  <c r="L95" i="1"/>
  <c r="S92" i="1"/>
  <c r="O92" i="1"/>
  <c r="N92" i="1"/>
  <c r="S91" i="1"/>
  <c r="O91" i="1"/>
  <c r="N91" i="1"/>
  <c r="L90" i="1"/>
  <c r="J90" i="1"/>
  <c r="I90" i="1"/>
  <c r="S89" i="1"/>
  <c r="K89" i="1"/>
  <c r="O89" i="1" s="1"/>
  <c r="J88" i="1"/>
  <c r="S88" i="1" s="1"/>
  <c r="I88" i="1"/>
  <c r="I87" i="1" s="1"/>
  <c r="S86" i="1"/>
  <c r="O86" i="1"/>
  <c r="K86" i="1"/>
  <c r="I85" i="1"/>
  <c r="O85" i="1" s="1"/>
  <c r="S84" i="1"/>
  <c r="O84" i="1"/>
  <c r="K84" i="1"/>
  <c r="J83" i="1"/>
  <c r="I83" i="1"/>
  <c r="O83" i="1" s="1"/>
  <c r="S79" i="1"/>
  <c r="O79" i="1"/>
  <c r="K79" i="1"/>
  <c r="J78" i="1"/>
  <c r="J77" i="1" s="1"/>
  <c r="I78" i="1"/>
  <c r="I77" i="1" s="1"/>
  <c r="S67" i="1"/>
  <c r="O67" i="1"/>
  <c r="N67" i="1"/>
  <c r="S65" i="1"/>
  <c r="O65" i="1"/>
  <c r="K65" i="1"/>
  <c r="I64" i="1"/>
  <c r="S63" i="1"/>
  <c r="O63" i="1"/>
  <c r="S62" i="1"/>
  <c r="O62" i="1"/>
  <c r="S61" i="1"/>
  <c r="O61" i="1"/>
  <c r="N61" i="1"/>
  <c r="S60" i="1"/>
  <c r="O60" i="1"/>
  <c r="K60" i="1"/>
  <c r="L59" i="1"/>
  <c r="I59" i="1"/>
  <c r="S58" i="1"/>
  <c r="O58" i="1"/>
  <c r="K58" i="1"/>
  <c r="S56" i="1"/>
  <c r="O56" i="1"/>
  <c r="K56" i="1"/>
  <c r="L55" i="1"/>
  <c r="I55" i="1"/>
  <c r="S52" i="1"/>
  <c r="O52" i="1"/>
  <c r="N52" i="1"/>
  <c r="S50" i="1"/>
  <c r="O50" i="1"/>
  <c r="N50" i="1"/>
  <c r="S49" i="1"/>
  <c r="O49" i="1"/>
  <c r="N49" i="1"/>
  <c r="S48" i="1"/>
  <c r="O48" i="1"/>
  <c r="N48" i="1"/>
  <c r="S47" i="1"/>
  <c r="O47" i="1"/>
  <c r="N47" i="1"/>
  <c r="S46" i="1"/>
  <c r="O46" i="1"/>
  <c r="K46" i="1"/>
  <c r="S45" i="1"/>
  <c r="O45" i="1"/>
  <c r="N45" i="1"/>
  <c r="S44" i="1"/>
  <c r="O44" i="1"/>
  <c r="K44" i="1"/>
  <c r="S43" i="1"/>
  <c r="O43" i="1"/>
  <c r="K43" i="1"/>
  <c r="S42" i="1"/>
  <c r="O42" i="1"/>
  <c r="S41" i="1"/>
  <c r="O41" i="1"/>
  <c r="K41" i="1"/>
  <c r="S36" i="1"/>
  <c r="O36" i="1"/>
  <c r="N36" i="1"/>
  <c r="S35" i="1"/>
  <c r="O35" i="1"/>
  <c r="S34" i="1"/>
  <c r="O34" i="1"/>
  <c r="N34" i="1"/>
  <c r="S33" i="1"/>
  <c r="O33" i="1"/>
  <c r="N33" i="1"/>
  <c r="S32" i="1"/>
  <c r="O32" i="1"/>
  <c r="O31" i="1"/>
  <c r="K31" i="1"/>
  <c r="K30" i="1"/>
  <c r="O29" i="1"/>
  <c r="N29" i="1"/>
  <c r="O28" i="1"/>
  <c r="N28" i="1"/>
  <c r="O27" i="1"/>
  <c r="K27" i="1"/>
  <c r="O26" i="1"/>
  <c r="K26" i="1"/>
  <c r="S10" i="1"/>
  <c r="O10" i="1"/>
  <c r="K10" i="1"/>
  <c r="J9" i="1"/>
  <c r="S9" i="1" s="1"/>
  <c r="I9" i="1"/>
  <c r="I8" i="1"/>
  <c r="I7" i="1" s="1"/>
  <c r="S38" i="1" l="1"/>
  <c r="O339" i="1"/>
  <c r="I338" i="1"/>
  <c r="I335" i="1" s="1"/>
  <c r="O351" i="1"/>
  <c r="K351" i="1"/>
  <c r="S339" i="1"/>
  <c r="T339" i="1" s="1"/>
  <c r="K339" i="1"/>
  <c r="O348" i="1"/>
  <c r="K348" i="1"/>
  <c r="S343" i="1"/>
  <c r="T343" i="1" s="1"/>
  <c r="K343" i="1"/>
  <c r="L54" i="1"/>
  <c r="S506" i="1"/>
  <c r="T506" i="1" s="1"/>
  <c r="J505" i="1"/>
  <c r="S505" i="1" s="1"/>
  <c r="I54" i="1"/>
  <c r="I20" i="1" s="1"/>
  <c r="O38" i="1"/>
  <c r="N204" i="1"/>
  <c r="L72" i="1"/>
  <c r="K453" i="1"/>
  <c r="I298" i="1"/>
  <c r="O298" i="1" s="1"/>
  <c r="R298" i="1" s="1"/>
  <c r="J298" i="1"/>
  <c r="P298" i="1" s="1"/>
  <c r="O187" i="1"/>
  <c r="K201" i="1"/>
  <c r="J198" i="1"/>
  <c r="J177" i="1" s="1"/>
  <c r="S299" i="1"/>
  <c r="O299" i="1"/>
  <c r="J388" i="1"/>
  <c r="J149" i="1"/>
  <c r="S149" i="1" s="1"/>
  <c r="O196" i="1"/>
  <c r="S397" i="1"/>
  <c r="T397" i="1" s="1"/>
  <c r="J396" i="1"/>
  <c r="P396" i="1" s="1"/>
  <c r="S396" i="1" s="1"/>
  <c r="T560" i="1"/>
  <c r="L530" i="1"/>
  <c r="N530" i="1" s="1"/>
  <c r="S187" i="1"/>
  <c r="O77" i="1"/>
  <c r="M187" i="1"/>
  <c r="O346" i="1"/>
  <c r="T346" i="1" s="1"/>
  <c r="T31" i="1"/>
  <c r="T552" i="1"/>
  <c r="L426" i="1"/>
  <c r="O241" i="1"/>
  <c r="T241" i="1" s="1"/>
  <c r="K241" i="1"/>
  <c r="O235" i="1"/>
  <c r="T235" i="1" s="1"/>
  <c r="K235" i="1"/>
  <c r="O201" i="1"/>
  <c r="I198" i="1"/>
  <c r="O198" i="1" s="1"/>
  <c r="S129" i="1"/>
  <c r="O150" i="1"/>
  <c r="T150" i="1" s="1"/>
  <c r="I149" i="1"/>
  <c r="O149" i="1" s="1"/>
  <c r="O153" i="1"/>
  <c r="O147" i="1"/>
  <c r="T147" i="1" s="1"/>
  <c r="I139" i="1"/>
  <c r="O139" i="1" s="1"/>
  <c r="R121" i="1" s="1"/>
  <c r="O25" i="1"/>
  <c r="K14" i="1"/>
  <c r="K15" i="1"/>
  <c r="K451" i="1"/>
  <c r="N38" i="1"/>
  <c r="K231" i="1"/>
  <c r="K318" i="1"/>
  <c r="Q318" i="1" s="1"/>
  <c r="N102" i="1"/>
  <c r="T558" i="1"/>
  <c r="L24" i="1"/>
  <c r="L20" i="1" s="1"/>
  <c r="L529" i="1" s="1"/>
  <c r="T464" i="1"/>
  <c r="J7" i="1"/>
  <c r="S7" i="1" s="1"/>
  <c r="N191" i="1"/>
  <c r="T215" i="1"/>
  <c r="I388" i="1"/>
  <c r="T67" i="1"/>
  <c r="T547" i="1"/>
  <c r="T556" i="1"/>
  <c r="T570" i="1"/>
  <c r="O182" i="1"/>
  <c r="T263" i="1"/>
  <c r="T274" i="1"/>
  <c r="T395" i="1"/>
  <c r="O78" i="1"/>
  <c r="T348" i="1"/>
  <c r="O449" i="1"/>
  <c r="M448" i="1"/>
  <c r="O389" i="1"/>
  <c r="T502" i="1"/>
  <c r="O102" i="1"/>
  <c r="T107" i="1"/>
  <c r="T144" i="1"/>
  <c r="T190" i="1"/>
  <c r="O333" i="1"/>
  <c r="K9" i="1"/>
  <c r="T92" i="1"/>
  <c r="T557" i="1"/>
  <c r="T549" i="1"/>
  <c r="T545" i="1"/>
  <c r="T507" i="1"/>
  <c r="T503" i="1"/>
  <c r="T500" i="1"/>
  <c r="T490" i="1"/>
  <c r="T466" i="1"/>
  <c r="T415" i="1"/>
  <c r="T406" i="1"/>
  <c r="T319" i="1"/>
  <c r="T258" i="1"/>
  <c r="T221" i="1"/>
  <c r="T213" i="1"/>
  <c r="T214" i="1"/>
  <c r="T183" i="1"/>
  <c r="S102" i="1"/>
  <c r="K102" i="1"/>
  <c r="T45" i="1"/>
  <c r="T29" i="1"/>
  <c r="T43" i="1"/>
  <c r="K394" i="1"/>
  <c r="K397" i="1"/>
  <c r="T454" i="1"/>
  <c r="T456" i="1"/>
  <c r="K463" i="1"/>
  <c r="T475" i="1"/>
  <c r="T495" i="1"/>
  <c r="T535" i="1"/>
  <c r="T555" i="1"/>
  <c r="T563" i="1"/>
  <c r="I460" i="1"/>
  <c r="O460" i="1" s="1"/>
  <c r="T572" i="1"/>
  <c r="O59" i="1"/>
  <c r="K85" i="1"/>
  <c r="S165" i="1"/>
  <c r="T207" i="1"/>
  <c r="T231" i="1"/>
  <c r="N288" i="1"/>
  <c r="K316" i="1"/>
  <c r="K389" i="1"/>
  <c r="K409" i="1"/>
  <c r="T452" i="1"/>
  <c r="S461" i="1"/>
  <c r="T461" i="1" s="1"/>
  <c r="J460" i="1"/>
  <c r="S460" i="1" s="1"/>
  <c r="T493" i="1"/>
  <c r="K509" i="1"/>
  <c r="O165" i="1"/>
  <c r="K189" i="1"/>
  <c r="T484" i="1"/>
  <c r="T559" i="1"/>
  <c r="T229" i="1"/>
  <c r="T393" i="1"/>
  <c r="O399" i="1"/>
  <c r="T554" i="1"/>
  <c r="T562" i="1"/>
  <c r="T575" i="1"/>
  <c r="J87" i="1"/>
  <c r="S87" i="1" s="1"/>
  <c r="T200" i="1"/>
  <c r="T566" i="1"/>
  <c r="N532" i="1"/>
  <c r="O531" i="1"/>
  <c r="R531" i="1" s="1"/>
  <c r="O532" i="1"/>
  <c r="R532" i="1" s="1"/>
  <c r="T561" i="1"/>
  <c r="T192" i="1"/>
  <c r="T195" i="1"/>
  <c r="T257" i="1"/>
  <c r="T265" i="1"/>
  <c r="T272" i="1"/>
  <c r="T223" i="1"/>
  <c r="I530" i="1"/>
  <c r="K228" i="1"/>
  <c r="Q228" i="1" s="1"/>
  <c r="T498" i="1"/>
  <c r="T266" i="1"/>
  <c r="T371" i="1"/>
  <c r="T411" i="1"/>
  <c r="T414" i="1"/>
  <c r="O189" i="1"/>
  <c r="T189" i="1" s="1"/>
  <c r="S153" i="1"/>
  <c r="T202" i="1"/>
  <c r="T347" i="1"/>
  <c r="T351" i="1"/>
  <c r="T159" i="1"/>
  <c r="T256" i="1"/>
  <c r="T367" i="1"/>
  <c r="T390" i="1"/>
  <c r="T404" i="1"/>
  <c r="T402" i="1"/>
  <c r="T413" i="1"/>
  <c r="S409" i="1"/>
  <c r="T409" i="1" s="1"/>
  <c r="K368" i="1"/>
  <c r="O338" i="1"/>
  <c r="T349" i="1"/>
  <c r="T329" i="1"/>
  <c r="T330" i="1"/>
  <c r="T317" i="1"/>
  <c r="O305" i="1"/>
  <c r="T308" i="1"/>
  <c r="S305" i="1"/>
  <c r="K299" i="1"/>
  <c r="T267" i="1"/>
  <c r="T271" i="1"/>
  <c r="T264" i="1"/>
  <c r="T260" i="1"/>
  <c r="T255" i="1"/>
  <c r="K213" i="1"/>
  <c r="J212" i="1"/>
  <c r="L331" i="1"/>
  <c r="O331" i="1" s="1"/>
  <c r="T331" i="1" s="1"/>
  <c r="O332" i="1"/>
  <c r="T332" i="1" s="1"/>
  <c r="O9" i="1"/>
  <c r="T9" i="1" s="1"/>
  <c r="T44" i="1"/>
  <c r="O90" i="1"/>
  <c r="N95" i="1"/>
  <c r="O103" i="1"/>
  <c r="T104" i="1"/>
  <c r="O106" i="1"/>
  <c r="T136" i="1"/>
  <c r="K147" i="1"/>
  <c r="T151" i="1"/>
  <c r="T155" i="1"/>
  <c r="K182" i="1"/>
  <c r="T193" i="1"/>
  <c r="T199" i="1"/>
  <c r="K207" i="1"/>
  <c r="T259" i="1"/>
  <c r="T270" i="1"/>
  <c r="T306" i="1"/>
  <c r="T307" i="1"/>
  <c r="T328" i="1"/>
  <c r="K333" i="1"/>
  <c r="J338" i="1"/>
  <c r="T340" i="1"/>
  <c r="T352" i="1"/>
  <c r="K364" i="1"/>
  <c r="T370" i="1"/>
  <c r="K392" i="1"/>
  <c r="T394" i="1"/>
  <c r="T398" i="1"/>
  <c r="O451" i="1"/>
  <c r="T451" i="1" s="1"/>
  <c r="T458" i="1"/>
  <c r="T465" i="1"/>
  <c r="T472" i="1"/>
  <c r="T476" i="1"/>
  <c r="T482" i="1"/>
  <c r="T492" i="1"/>
  <c r="T497" i="1"/>
  <c r="T501" i="1"/>
  <c r="T504" i="1"/>
  <c r="T508" i="1"/>
  <c r="T510" i="1"/>
  <c r="T533" i="1"/>
  <c r="T546" i="1"/>
  <c r="T550" i="1"/>
  <c r="T565" i="1"/>
  <c r="T571" i="1"/>
  <c r="T57" i="1"/>
  <c r="O64" i="1"/>
  <c r="K363" i="1"/>
  <c r="O453" i="1"/>
  <c r="T453" i="1" s="1"/>
  <c r="T509" i="1"/>
  <c r="T10" i="1"/>
  <c r="T28" i="1"/>
  <c r="K78" i="1"/>
  <c r="N106" i="1"/>
  <c r="N139" i="1"/>
  <c r="N163" i="1"/>
  <c r="T188" i="1"/>
  <c r="K191" i="1"/>
  <c r="S191" i="1"/>
  <c r="O191" i="1"/>
  <c r="N198" i="1"/>
  <c r="T344" i="1"/>
  <c r="T350" i="1"/>
  <c r="T366" i="1"/>
  <c r="T401" i="1"/>
  <c r="K403" i="1"/>
  <c r="I448" i="1"/>
  <c r="T450" i="1"/>
  <c r="T455" i="1"/>
  <c r="T462" i="1"/>
  <c r="I471" i="1"/>
  <c r="O471" i="1" s="1"/>
  <c r="T473" i="1"/>
  <c r="T478" i="1"/>
  <c r="T486" i="1"/>
  <c r="T487" i="1"/>
  <c r="T489" i="1"/>
  <c r="T494" i="1"/>
  <c r="K499" i="1"/>
  <c r="I505" i="1"/>
  <c r="O505" i="1" s="1"/>
  <c r="T544" i="1"/>
  <c r="T548" i="1"/>
  <c r="T553" i="1"/>
  <c r="T567" i="1"/>
  <c r="T569" i="1"/>
  <c r="O301" i="1"/>
  <c r="K305" i="1"/>
  <c r="K370" i="1"/>
  <c r="T459" i="1"/>
  <c r="T61" i="1"/>
  <c r="O7" i="1"/>
  <c r="S106" i="1"/>
  <c r="S182" i="1"/>
  <c r="S201" i="1"/>
  <c r="O8" i="1"/>
  <c r="T62" i="1"/>
  <c r="S77" i="1"/>
  <c r="K83" i="1"/>
  <c r="N90" i="1"/>
  <c r="T145" i="1"/>
  <c r="I212" i="1"/>
  <c r="O212" i="1" s="1"/>
  <c r="T42" i="1"/>
  <c r="O55" i="1"/>
  <c r="R55" i="1" s="1"/>
  <c r="N59" i="1"/>
  <c r="S78" i="1"/>
  <c r="I82" i="1"/>
  <c r="O82" i="1" s="1"/>
  <c r="K88" i="1"/>
  <c r="O88" i="1" s="1"/>
  <c r="T88" i="1" s="1"/>
  <c r="T105" i="1"/>
  <c r="T132" i="1"/>
  <c r="T167" i="1"/>
  <c r="T138" i="1"/>
  <c r="T156" i="1"/>
  <c r="K185" i="1"/>
  <c r="T194" i="1"/>
  <c r="T30" i="1"/>
  <c r="T33" i="1"/>
  <c r="T131" i="1"/>
  <c r="T154" i="1"/>
  <c r="O219" i="1"/>
  <c r="R219" i="1" s="1"/>
  <c r="K222" i="1"/>
  <c r="O222" i="1" s="1"/>
  <c r="T222" i="1" s="1"/>
  <c r="T208" i="1"/>
  <c r="T300" i="1"/>
  <c r="T302" i="1"/>
  <c r="T304" i="1"/>
  <c r="S316" i="1"/>
  <c r="T316" i="1" s="1"/>
  <c r="T318" i="1"/>
  <c r="I326" i="1"/>
  <c r="O326" i="1" s="1"/>
  <c r="T327" i="1"/>
  <c r="K329" i="1"/>
  <c r="K331" i="1"/>
  <c r="T334" i="1"/>
  <c r="O364" i="1"/>
  <c r="O363" i="1" s="1"/>
  <c r="T369" i="1"/>
  <c r="S389" i="1"/>
  <c r="S392" i="1"/>
  <c r="T392" i="1" s="1"/>
  <c r="I396" i="1"/>
  <c r="O396" i="1" s="1"/>
  <c r="R396" i="1" s="1"/>
  <c r="T400" i="1"/>
  <c r="O403" i="1"/>
  <c r="T403" i="1" s="1"/>
  <c r="T405" i="1"/>
  <c r="T412" i="1"/>
  <c r="N453" i="1"/>
  <c r="T457" i="1"/>
  <c r="K461" i="1"/>
  <c r="S463" i="1"/>
  <c r="T463" i="1" s="1"/>
  <c r="K465" i="1"/>
  <c r="T468" i="1"/>
  <c r="T477" i="1"/>
  <c r="T485" i="1"/>
  <c r="S499" i="1"/>
  <c r="T499" i="1" s="1"/>
  <c r="K501" i="1"/>
  <c r="K506" i="1"/>
  <c r="T564" i="1"/>
  <c r="T97" i="1"/>
  <c r="O98" i="1"/>
  <c r="O95" i="1" s="1"/>
  <c r="T220" i="1"/>
  <c r="J326" i="1"/>
  <c r="S326" i="1" s="1"/>
  <c r="S333" i="1"/>
  <c r="T368" i="1"/>
  <c r="T230" i="1"/>
  <c r="T254" i="1"/>
  <c r="T303" i="1"/>
  <c r="T408" i="1"/>
  <c r="T410" i="1"/>
  <c r="K457" i="1"/>
  <c r="T474" i="1"/>
  <c r="J448" i="1"/>
  <c r="T146" i="1"/>
  <c r="T135" i="1"/>
  <c r="T130" i="1"/>
  <c r="T141" i="1"/>
  <c r="T148" i="1"/>
  <c r="T137" i="1"/>
  <c r="T166" i="1"/>
  <c r="T143" i="1"/>
  <c r="T157" i="1"/>
  <c r="T133" i="1"/>
  <c r="T35" i="1"/>
  <c r="T158" i="1"/>
  <c r="T134" i="1"/>
  <c r="S95" i="1"/>
  <c r="S90" i="1"/>
  <c r="T50" i="1"/>
  <c r="K25" i="1"/>
  <c r="K532" i="1"/>
  <c r="T488" i="1"/>
  <c r="K488" i="1"/>
  <c r="K481" i="1"/>
  <c r="T483" i="1"/>
  <c r="T481" i="1"/>
  <c r="J471" i="1"/>
  <c r="S471" i="1" s="1"/>
  <c r="K472" i="1"/>
  <c r="T467" i="1"/>
  <c r="K467" i="1"/>
  <c r="K449" i="1"/>
  <c r="S449" i="1"/>
  <c r="S399" i="1"/>
  <c r="K405" i="1"/>
  <c r="K399" i="1"/>
  <c r="T407" i="1"/>
  <c r="K407" i="1"/>
  <c r="K412" i="1"/>
  <c r="S364" i="1"/>
  <c r="M363" i="1"/>
  <c r="T365" i="1"/>
  <c r="K327" i="1"/>
  <c r="S301" i="1"/>
  <c r="K301" i="1"/>
  <c r="N251" i="1"/>
  <c r="T253" i="1"/>
  <c r="K251" i="1"/>
  <c r="K252" i="1"/>
  <c r="K220" i="1"/>
  <c r="Q220" i="1" s="1"/>
  <c r="K187" i="1"/>
  <c r="T185" i="1"/>
  <c r="T186" i="1"/>
  <c r="K153" i="1"/>
  <c r="K150" i="1"/>
  <c r="T142" i="1"/>
  <c r="K140" i="1"/>
  <c r="Q140" i="1" s="1"/>
  <c r="K129" i="1"/>
  <c r="I128" i="1"/>
  <c r="O118" i="1" s="1"/>
  <c r="S128" i="1"/>
  <c r="T163" i="1"/>
  <c r="T164" i="1"/>
  <c r="K158" i="1"/>
  <c r="T96" i="1"/>
  <c r="T49" i="1"/>
  <c r="T27" i="1"/>
  <c r="T91" i="1"/>
  <c r="T65" i="1"/>
  <c r="T26" i="1"/>
  <c r="T32" i="1"/>
  <c r="T41" i="1"/>
  <c r="T52" i="1"/>
  <c r="T86" i="1"/>
  <c r="T34" i="1"/>
  <c r="T46" i="1"/>
  <c r="T60" i="1"/>
  <c r="T79" i="1"/>
  <c r="T84" i="1"/>
  <c r="S85" i="1"/>
  <c r="T85" i="1" s="1"/>
  <c r="J82" i="1"/>
  <c r="J72" i="1" s="1"/>
  <c r="S83" i="1"/>
  <c r="T83" i="1" s="1"/>
  <c r="S59" i="1"/>
  <c r="K59" i="1"/>
  <c r="T58" i="1"/>
  <c r="K55" i="1"/>
  <c r="Q55" i="1" s="1"/>
  <c r="T89" i="1"/>
  <c r="T36" i="1"/>
  <c r="T48" i="1"/>
  <c r="T56" i="1"/>
  <c r="N40" i="1"/>
  <c r="T47" i="1"/>
  <c r="K40" i="1"/>
  <c r="N25" i="1"/>
  <c r="T63" i="1"/>
  <c r="K64" i="1"/>
  <c r="S64" i="1"/>
  <c r="Q40" i="1" l="1"/>
  <c r="K338" i="1"/>
  <c r="J335" i="1"/>
  <c r="S335" i="1" s="1"/>
  <c r="I372" i="1"/>
  <c r="O372" i="1" s="1"/>
  <c r="R372" i="1" s="1"/>
  <c r="J372" i="1"/>
  <c r="M177" i="1"/>
  <c r="I72" i="1"/>
  <c r="I529" i="1" s="1"/>
  <c r="T118" i="1"/>
  <c r="I121" i="1"/>
  <c r="S298" i="1"/>
  <c r="S198" i="1"/>
  <c r="T198" i="1" s="1"/>
  <c r="T299" i="1"/>
  <c r="S72" i="1"/>
  <c r="S212" i="1"/>
  <c r="T212" i="1" s="1"/>
  <c r="J206" i="1"/>
  <c r="O375" i="1"/>
  <c r="P388" i="1"/>
  <c r="S388" i="1" s="1"/>
  <c r="O530" i="1"/>
  <c r="R530" i="1" s="1"/>
  <c r="O426" i="1"/>
  <c r="K149" i="1"/>
  <c r="I177" i="1"/>
  <c r="T77" i="1"/>
  <c r="Q532" i="1"/>
  <c r="P121" i="1"/>
  <c r="S121" i="1"/>
  <c r="T140" i="1"/>
  <c r="O388" i="1"/>
  <c r="R388" i="1" s="1"/>
  <c r="K426" i="1"/>
  <c r="S426" i="1"/>
  <c r="T201" i="1"/>
  <c r="O288" i="1"/>
  <c r="K288" i="1"/>
  <c r="K198" i="1"/>
  <c r="O24" i="1"/>
  <c r="K38" i="1"/>
  <c r="K17" i="1"/>
  <c r="Q17" i="1" s="1"/>
  <c r="T14" i="1"/>
  <c r="K16" i="1"/>
  <c r="N24" i="1"/>
  <c r="K87" i="1"/>
  <c r="O87" i="1" s="1"/>
  <c r="T87" i="1" s="1"/>
  <c r="K19" i="1"/>
  <c r="K13" i="1"/>
  <c r="T153" i="1"/>
  <c r="T102" i="1"/>
  <c r="T228" i="1"/>
  <c r="N121" i="1"/>
  <c r="T364" i="1"/>
  <c r="T389" i="1"/>
  <c r="K18" i="1"/>
  <c r="O335" i="1"/>
  <c r="T182" i="1"/>
  <c r="K24" i="1"/>
  <c r="K12" i="1"/>
  <c r="T78" i="1"/>
  <c r="K7" i="1"/>
  <c r="T7" i="1"/>
  <c r="N298" i="1"/>
  <c r="K388" i="1"/>
  <c r="Q388" i="1" s="1"/>
  <c r="K448" i="1"/>
  <c r="K77" i="1"/>
  <c r="S448" i="1"/>
  <c r="T333" i="1"/>
  <c r="N54" i="1"/>
  <c r="K355" i="1"/>
  <c r="O54" i="1"/>
  <c r="T449" i="1"/>
  <c r="T90" i="1"/>
  <c r="T165" i="1"/>
  <c r="T532" i="1"/>
  <c r="T305" i="1"/>
  <c r="K298" i="1"/>
  <c r="I206" i="1"/>
  <c r="K212" i="1"/>
  <c r="N177" i="1"/>
  <c r="T59" i="1"/>
  <c r="T55" i="1"/>
  <c r="T399" i="1"/>
  <c r="O448" i="1"/>
  <c r="K460" i="1"/>
  <c r="T106" i="1"/>
  <c r="O355" i="1"/>
  <c r="T505" i="1"/>
  <c r="K530" i="1"/>
  <c r="Q530" i="1" s="1"/>
  <c r="T187" i="1"/>
  <c r="T471" i="1"/>
  <c r="T460" i="1"/>
  <c r="T292" i="1"/>
  <c r="T95" i="1"/>
  <c r="K326" i="1"/>
  <c r="T326" i="1"/>
  <c r="S338" i="1"/>
  <c r="T338" i="1" s="1"/>
  <c r="K505" i="1"/>
  <c r="T191" i="1"/>
  <c r="T25" i="1"/>
  <c r="T149" i="1"/>
  <c r="S251" i="1"/>
  <c r="K139" i="1"/>
  <c r="Q139" i="1" s="1"/>
  <c r="T129" i="1"/>
  <c r="T38" i="1"/>
  <c r="N531" i="1"/>
  <c r="T531" i="1"/>
  <c r="K531" i="1"/>
  <c r="K471" i="1"/>
  <c r="K396" i="1"/>
  <c r="Q396" i="1" s="1"/>
  <c r="T396" i="1"/>
  <c r="S363" i="1"/>
  <c r="T363" i="1" s="1"/>
  <c r="T301" i="1"/>
  <c r="T252" i="1"/>
  <c r="K219" i="1"/>
  <c r="Q219" i="1" s="1"/>
  <c r="T219" i="1"/>
  <c r="O128" i="1"/>
  <c r="O121" i="1" s="1"/>
  <c r="K128" i="1"/>
  <c r="T40" i="1"/>
  <c r="S82" i="1"/>
  <c r="T82" i="1" s="1"/>
  <c r="K82" i="1"/>
  <c r="N72" i="1"/>
  <c r="K54" i="1"/>
  <c r="T64" i="1"/>
  <c r="Q54" i="1" l="1"/>
  <c r="P372" i="1"/>
  <c r="S372" i="1"/>
  <c r="J529" i="1"/>
  <c r="J576" i="1" s="1"/>
  <c r="N175" i="1"/>
  <c r="M529" i="1"/>
  <c r="M576" i="1" s="1"/>
  <c r="O39" i="1"/>
  <c r="R54" i="1"/>
  <c r="S177" i="1"/>
  <c r="Q298" i="1"/>
  <c r="O177" i="1"/>
  <c r="T175" i="1"/>
  <c r="O20" i="1"/>
  <c r="P529" i="1"/>
  <c r="O72" i="1"/>
  <c r="T72" i="1" s="1"/>
  <c r="T530" i="1"/>
  <c r="T426" i="1"/>
  <c r="S375" i="1"/>
  <c r="T375" i="1" s="1"/>
  <c r="K375" i="1"/>
  <c r="K177" i="1"/>
  <c r="R24" i="1"/>
  <c r="T128" i="1"/>
  <c r="Q531" i="1"/>
  <c r="Q121" i="1"/>
  <c r="T388" i="1"/>
  <c r="Q24" i="1"/>
  <c r="I576" i="1"/>
  <c r="T24" i="1"/>
  <c r="T288" i="1"/>
  <c r="T15" i="1"/>
  <c r="L576" i="1"/>
  <c r="T16" i="1"/>
  <c r="T13" i="1"/>
  <c r="T19" i="1"/>
  <c r="T18" i="1"/>
  <c r="K11" i="1"/>
  <c r="T54" i="1"/>
  <c r="T448" i="1"/>
  <c r="N20" i="1"/>
  <c r="S206" i="1"/>
  <c r="O206" i="1"/>
  <c r="O204" i="1"/>
  <c r="K206" i="1"/>
  <c r="K372" i="1"/>
  <c r="Q372" i="1" s="1"/>
  <c r="T298" i="1"/>
  <c r="T372" i="1"/>
  <c r="T251" i="1"/>
  <c r="T335" i="1"/>
  <c r="K335" i="1"/>
  <c r="K72" i="1"/>
  <c r="S355" i="1"/>
  <c r="T355" i="1" s="1"/>
  <c r="K121" i="1"/>
  <c r="K20" i="1"/>
  <c r="R20" i="1" l="1"/>
  <c r="O529" i="1"/>
  <c r="P576" i="1"/>
  <c r="S529" i="1"/>
  <c r="Q20" i="1"/>
  <c r="Q529" i="1" s="1"/>
  <c r="R529" i="1"/>
  <c r="T121" i="1"/>
  <c r="T139" i="1"/>
  <c r="T11" i="1"/>
  <c r="T275" i="1"/>
  <c r="T17" i="1"/>
  <c r="O576" i="1"/>
  <c r="R576" i="1" s="1"/>
  <c r="N576" i="1"/>
  <c r="T20" i="1"/>
  <c r="T12" i="1"/>
  <c r="T206" i="1"/>
  <c r="N529" i="1"/>
  <c r="K204" i="1"/>
  <c r="S204" i="1"/>
  <c r="K576" i="1"/>
  <c r="K529" i="1"/>
  <c r="Q576" i="1" l="1"/>
  <c r="S576" i="1"/>
  <c r="T204" i="1"/>
  <c r="T177" i="1" l="1"/>
  <c r="T529" i="1"/>
  <c r="T576" i="1"/>
</calcChain>
</file>

<file path=xl/sharedStrings.xml><?xml version="1.0" encoding="utf-8"?>
<sst xmlns="http://schemas.openxmlformats.org/spreadsheetml/2006/main" count="1379" uniqueCount="945">
  <si>
    <t xml:space="preserve">Приложение 6                                                                               </t>
  </si>
  <si>
    <t>рублей</t>
  </si>
  <si>
    <t>Наименование</t>
  </si>
  <si>
    <t>целевая статья</t>
  </si>
  <si>
    <t>краевой, федеральный бюджет</t>
  </si>
  <si>
    <t>всего</t>
  </si>
  <si>
    <t>Код бюджетной классификации</t>
  </si>
  <si>
    <t>ведомство</t>
  </si>
  <si>
    <t>утвержденные бюджетные назначения</t>
  </si>
  <si>
    <t>% исполнения</t>
  </si>
  <si>
    <t>исполнено за 1 квартал 2016 года</t>
  </si>
  <si>
    <t>ГРБС</t>
  </si>
  <si>
    <t>Рз,Пр</t>
  </si>
  <si>
    <t>ЦСР</t>
  </si>
  <si>
    <t>ВР</t>
  </si>
  <si>
    <t>1.</t>
  </si>
  <si>
    <t>Муниципальная программа "Развитие здравоохранения на территории Яковлевского района" на 2014-2019 годы</t>
  </si>
  <si>
    <t>000</t>
  </si>
  <si>
    <t>01 0 00 00000</t>
  </si>
  <si>
    <t xml:space="preserve">Администрация Яковлевского муниципального района </t>
  </si>
  <si>
    <t>977</t>
  </si>
  <si>
    <t>01 1 00 00000</t>
  </si>
  <si>
    <t xml:space="preserve">Отдельное мероприятие "Мероприятия по повышению качества оказания первичной помощи, путем создания условий для устанвки и ввода в эксплуатацию модульных ФАПов" </t>
  </si>
  <si>
    <t xml:space="preserve">Мероприятия по созданию условий для установки и ввода в эксплуатацию модульных фельдшерско-акушерских пунктов </t>
  </si>
  <si>
    <t>01 1 00 20010</t>
  </si>
  <si>
    <t>2.</t>
  </si>
  <si>
    <t>02 0 00 00000</t>
  </si>
  <si>
    <t>2.1.</t>
  </si>
  <si>
    <t>0701</t>
  </si>
  <si>
    <t>980</t>
  </si>
  <si>
    <t>02 1 00 00000</t>
  </si>
  <si>
    <t xml:space="preserve">Основное мероприятие "Реализация образовательных программ дошкольного образования" </t>
  </si>
  <si>
    <t>02 1 01 00000</t>
  </si>
  <si>
    <t>Модернизация системы дошкольного образования</t>
  </si>
  <si>
    <t>02 1 01 20020</t>
  </si>
  <si>
    <t>Мероприятия по укреплению общественной безопасности, профилактике экстремизма и терроризма</t>
  </si>
  <si>
    <t>02 1 01 20030</t>
  </si>
  <si>
    <t>Расходы на обеспечение деятельности (оказание услуг, выполнение работ) муниципальных учреждений</t>
  </si>
  <si>
    <t>02 0 01 70010</t>
  </si>
  <si>
    <t>-</t>
  </si>
  <si>
    <t>Меры социальной поддержки педагогических работников муниципальных образовательных организаций Приморский края</t>
  </si>
  <si>
    <t>02 0 Е1 93140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</si>
  <si>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</si>
  <si>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02 1 01 21240</t>
  </si>
  <si>
    <t>02 1 01 70010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</si>
  <si>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</si>
  <si>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</si>
  <si>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</si>
  <si>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</si>
  <si>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</si>
  <si>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02 1 01 93070</t>
  </si>
  <si>
    <t>2.2.</t>
  </si>
  <si>
    <t>0702</t>
  </si>
  <si>
    <t>02 2 00 00000</t>
  </si>
  <si>
    <t>Основное мероприятие "Реализация программ начального общего, основного общего и среднего образования"</t>
  </si>
  <si>
    <t>02 2 01 00000</t>
  </si>
  <si>
    <t>02 2 01 20030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</si>
  <si>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</si>
  <si>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02 2 01 50970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</si>
  <si>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</si>
  <si>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</si>
  <si>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02 2 01 70010</t>
  </si>
  <si>
    <t>02 2 01 93060</t>
  </si>
  <si>
    <t>02 2 01 93150</t>
  </si>
  <si>
    <t>02 2 01 R3040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</si>
  <si>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</si>
  <si>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</si>
  <si>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02 3 00 00000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</si>
  <si>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</si>
  <si>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 xml:space="preserve">02 3 01 00000 </t>
  </si>
  <si>
    <t>02 3 01 70010</t>
  </si>
  <si>
    <t>Основное мероприятие "Организация и обеспечение отдыха и оздоровления детей и подростков"</t>
  </si>
  <si>
    <t>02 3 02 00000</t>
  </si>
  <si>
    <t>Создание условий для отдыха, оздоровления, занятости детей и подростков</t>
  </si>
  <si>
    <t>02 3 02 20070</t>
  </si>
  <si>
    <t>02 3 02 93080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</si>
  <si>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</si>
  <si>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0709</t>
  </si>
  <si>
    <t>3.</t>
  </si>
  <si>
    <t>03 0 00 00000</t>
  </si>
  <si>
    <t>03 1 00 00000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</si>
  <si>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</si>
  <si>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03 1 01 00000</t>
  </si>
  <si>
    <t>Обеспечение беспрепятственного доступа инвалидов к объектам социальной инфраструктуры и информации</t>
  </si>
  <si>
    <t>03 1 01 20080</t>
  </si>
  <si>
    <t>03 2 00 00000</t>
  </si>
  <si>
    <t>Основное мероприятие "Выплата доплат к пенсии"</t>
  </si>
  <si>
    <t>03 2 01 00000</t>
  </si>
  <si>
    <t>Основное мероприятие "Обеспечение поддержки иннициатив общественной организации"</t>
  </si>
  <si>
    <t>03 2 02 00000</t>
  </si>
  <si>
    <t>Мероприятия по социализации пожилых людей в обществе</t>
  </si>
  <si>
    <t>03 2 02 80050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</si>
  <si>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</si>
  <si>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982</t>
  </si>
  <si>
    <t>03 3 00 00000</t>
  </si>
  <si>
    <t>Основное мероприятие "Социальная поддержка молодых специалистов здравоохранения"</t>
  </si>
  <si>
    <t>03 3 01 00000</t>
  </si>
  <si>
    <t>Мероприятия по социальной поддержке молодых специалистов здравоохранения</t>
  </si>
  <si>
    <t>03 3 01 80080</t>
  </si>
  <si>
    <t>03 4 00 00000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</si>
  <si>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</si>
  <si>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03 4 01 R0820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</si>
  <si>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</si>
  <si>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</si>
  <si>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03 0 01 00000</t>
  </si>
  <si>
    <t>Муниципальное казенное учреждение "Центр обеспечения и сопровождения образования" Яковлевского муниципального района</t>
  </si>
  <si>
    <t>0330000</t>
  </si>
  <si>
    <t>Компенсация части платы 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</si>
  <si>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</si>
  <si>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</si>
  <si>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</si>
  <si>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</si>
  <si>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</si>
  <si>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4.</t>
  </si>
  <si>
    <t>04 0 00 00000</t>
  </si>
  <si>
    <t>04 1 00 00000</t>
  </si>
  <si>
    <t>Основное мероприятие "Обеспечение деятельности учреждений культуры"</t>
  </si>
  <si>
    <t>04 1 01 00000</t>
  </si>
  <si>
    <t>Организация проведения социально-значимых культурно-массовых мероприятий</t>
  </si>
  <si>
    <t>04 1 01 20090</t>
  </si>
  <si>
    <t>Мероприятия по приобретению музыкальных инструментов и художественного инвентаря</t>
  </si>
  <si>
    <t>04 1 01 20540</t>
  </si>
  <si>
    <t>Поощрение волонетров (добровольцев) в сфере культуры за активную деятельность</t>
  </si>
  <si>
    <t>04 1 01 20720</t>
  </si>
  <si>
    <t>Капитальный ремонт муниципальных учреждений</t>
  </si>
  <si>
    <t>04 1 01 40080</t>
  </si>
  <si>
    <t>04 1 01 70010</t>
  </si>
  <si>
    <t>Приобретение музыкальных инструментов и художественного инвентаря для учреждений дополнительного образования в сфере культуры</t>
  </si>
  <si>
    <t>Софинансирование муниципальных программ по поддержке социально-ориентированных некоммерческих организаций по итогам конкурсного отбора</t>
  </si>
  <si>
    <t>Поддержка муниципальных учреждений культуры за счет средств районного бюджета</t>
  </si>
  <si>
    <t>04 1 01 S0400</t>
  </si>
  <si>
    <t>4.2.</t>
  </si>
  <si>
    <t>0801</t>
  </si>
  <si>
    <t>04 2 00 00000</t>
  </si>
  <si>
    <t>Основное мероприятие "Обеспечение деятельности библиотек"</t>
  </si>
  <si>
    <t>04 2 01 00000</t>
  </si>
  <si>
    <t>Организация и проведение мероприятий по развитию библиотечного дела, популяризации чтения</t>
  </si>
  <si>
    <t>04 2 01 20230</t>
  </si>
  <si>
    <t>04 2 01 70010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</si>
  <si>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</si>
  <si>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</si>
  <si>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</si>
  <si>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>Основное мероприятие "Строительство библиотек"</t>
  </si>
  <si>
    <t>04 2 02 00000</t>
  </si>
  <si>
    <t>0804</t>
  </si>
  <si>
    <t>04 3 00 00000</t>
  </si>
  <si>
    <t>Основное мероприятие "Организация мероприятий, направленных на патриотическое воспитание граждан"</t>
  </si>
  <si>
    <t>04 3 01 00000</t>
  </si>
  <si>
    <t>4.3.</t>
  </si>
  <si>
    <t>Мероприятия</t>
  </si>
  <si>
    <t>0000000</t>
  </si>
  <si>
    <t>Основное мероприятие "Содержание и ремонт памятников и объектов культурного наследия"</t>
  </si>
  <si>
    <t>04 3 02 00000</t>
  </si>
  <si>
    <t>Содержание и ремонт памятников и объектов культурного наследия</t>
  </si>
  <si>
    <t>04 3 02 20320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</si>
  <si>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</si>
  <si>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</si>
  <si>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Реализация федеральной целевой программы "Увековечение памяти погибших при защите Отечества на 2019-2024 годы"</t>
  </si>
  <si>
    <t>04 3 02 L2990</t>
  </si>
  <si>
    <t>04 3 02 S2990</t>
  </si>
  <si>
    <t>Отдельное мероприятие "Мероприятие по осуществлению руководства и управления в сфере культуры"</t>
  </si>
  <si>
    <t>04 0 01 70010</t>
  </si>
  <si>
    <t>Мероприятия Муниципальной программы "Развитие культуры в Яковлевском муниципальном районе" на 2014-2017 годы</t>
  </si>
  <si>
    <t>0450000</t>
  </si>
  <si>
    <t>Разработка проектно-сметной документации на реконструкцию</t>
  </si>
  <si>
    <t>0452012</t>
  </si>
  <si>
    <t>Разработка проектно-сметной документации на строительство</t>
  </si>
  <si>
    <t>0452013</t>
  </si>
  <si>
    <t>Отдельное мероприятие "Осуществление мер социальной поддержки педагогическим работникам образовательных организаций"</t>
  </si>
  <si>
    <t>04 0 Е1 93140</t>
  </si>
  <si>
    <t>5.</t>
  </si>
  <si>
    <t>05 0 00 00000</t>
  </si>
  <si>
    <t>0500000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</si>
  <si>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</si>
  <si>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</si>
  <si>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</si>
  <si>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0519216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</si>
  <si>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</si>
  <si>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0515020</t>
  </si>
  <si>
    <t>Отдельное мероприятия "Содержание муниципального жилищного фонда"</t>
  </si>
  <si>
    <t>05 0 01 00000</t>
  </si>
  <si>
    <t>Отдельное мероприятияе "Содержание территории Яковлевского муниципального района"</t>
  </si>
  <si>
    <t>05 0 02 00000</t>
  </si>
  <si>
    <t>Содержание территории Яковлевского муниципального района</t>
  </si>
  <si>
    <t>05 0 02 20280</t>
  </si>
  <si>
    <t>Отдельное мероприятие "Содержание и модернизация коммунальной инфраструктуры"</t>
  </si>
  <si>
    <t>05 0 03 00000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</si>
  <si>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</si>
  <si>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05 0 04 00000</t>
  </si>
  <si>
    <t>Обеспечение качественным водоснабжением жителей многоквартирных домов жд.сь.  Варфоломеевка, жд.ст. Сысоевка</t>
  </si>
  <si>
    <t>05 0 04 20420</t>
  </si>
  <si>
    <t>Отдельное мероприятие "Реконструкция очистных сооружений"</t>
  </si>
  <si>
    <t>05 0 05 00000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</si>
  <si>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</si>
  <si>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05 0 05 92320</t>
  </si>
  <si>
    <t>Строительство и реконструкция (модернизация) объектов питьевого водоснабжения (объекты муниципальной собственности)</t>
  </si>
  <si>
    <t>05 0 F5 52432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</si>
  <si>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</si>
  <si>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</si>
  <si>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</si>
  <si>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</si>
  <si>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</si>
  <si>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6.</t>
  </si>
  <si>
    <t>06 0 00 00000</t>
  </si>
  <si>
    <t>Отдельное мероприятие "Мероприятия по обеспечению сил и средств гражданской обороны и чрезвычайных ситуаций"</t>
  </si>
  <si>
    <t>06 0 01 00000</t>
  </si>
  <si>
    <t>Обеспечение запасами материальных средств</t>
  </si>
  <si>
    <t>06 0 01 20110</t>
  </si>
  <si>
    <t>06 1 00 00000</t>
  </si>
  <si>
    <t>Проведение мероприятий по обеспечению пожарной безопасности в населенных пунктах</t>
  </si>
  <si>
    <t>7.</t>
  </si>
  <si>
    <t>0502</t>
  </si>
  <si>
    <t>07 0 00 00000</t>
  </si>
  <si>
    <t>07 0 01 00000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</si>
  <si>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</si>
  <si>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</si>
  <si>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07 0 04 00000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</si>
  <si>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</si>
  <si>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07 0 06 0000</t>
  </si>
  <si>
    <t>8.</t>
  </si>
  <si>
    <t>1102</t>
  </si>
  <si>
    <t>08 0 00 00000</t>
  </si>
  <si>
    <t>Отдельное мероприятие "Развитие физической культуры и спорта"</t>
  </si>
  <si>
    <t>08 0 01 00000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</si>
  <si>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</si>
  <si>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</si>
  <si>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</si>
  <si>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</si>
  <si>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</si>
  <si>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</si>
  <si>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Капитальный ремонт лыжной базы с. Яковлевка</t>
  </si>
  <si>
    <t>08 0 01 20690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</si>
  <si>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</si>
  <si>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</si>
  <si>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</si>
  <si>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</si>
  <si>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 </t>
  </si>
  <si>
    <t>08 0 01 21060</t>
  </si>
  <si>
    <t xml:space="preserve"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 </t>
  </si>
  <si>
    <t>08 0 01 21070</t>
  </si>
  <si>
    <t>Расходы на проектирование (включая государственную экспертизу), строительство спортивной площадки при МБОУ СОШ №2 с. Новосысоевка</t>
  </si>
  <si>
    <t>08 0 01 21150</t>
  </si>
  <si>
    <t>Благоустройство хоккейных коробок, спортивных площадок</t>
  </si>
  <si>
    <t>08 0 01 21190</t>
  </si>
  <si>
    <t>Плоскостное спортивное сооружение. Спортивный комплекс (тренажерный сектор) с. Покровка, в том числе:закупка, монтаж спортивно-технологического оборудования, разработка проектно-сметной документации</t>
  </si>
  <si>
    <t>08 0 01 21220</t>
  </si>
  <si>
    <t>Строительство (ремонт, реконструкция) спортивных сооружений</t>
  </si>
  <si>
    <t>08 0 01 40120</t>
  </si>
  <si>
    <t>Ремонт, реконструкция спортивных залов</t>
  </si>
  <si>
    <t>08 0 01 40130</t>
  </si>
  <si>
    <t>Организация физкультурно-спортивной работы по месту жительства</t>
  </si>
  <si>
    <t>08 0 01 92190</t>
  </si>
  <si>
    <t>08 0 01 S2190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</si>
  <si>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</si>
  <si>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92230</t>
  </si>
  <si>
    <t>08 0 Р5 S2230</t>
  </si>
  <si>
    <t>08 0 01 92360</t>
  </si>
  <si>
    <t>08 0 01 S2360</t>
  </si>
  <si>
    <t>10.</t>
  </si>
  <si>
    <t>10 0 00 00000</t>
  </si>
  <si>
    <t>Отдельное мероприятие "Содержание дорожной сети"</t>
  </si>
  <si>
    <t>10 0 01 00000</t>
  </si>
  <si>
    <t>10.1.</t>
  </si>
  <si>
    <t>0409</t>
  </si>
  <si>
    <t>Содержание автомобильных дорог</t>
  </si>
  <si>
    <t>10 0 01 20360</t>
  </si>
  <si>
    <t>Отдельное мероприятие "Обеспечение безопасности дорожного движения"</t>
  </si>
  <si>
    <t>10 0 02 00000</t>
  </si>
  <si>
    <t>Расходы по обеспечению безопасности дорожного движения</t>
  </si>
  <si>
    <t>10 0 02 20300</t>
  </si>
  <si>
    <t>10 0 02 92360</t>
  </si>
  <si>
    <t>10 0 02 S2360</t>
  </si>
  <si>
    <t>Отдельное мероприятие "Капитальный ремонт и ремонт автомобильных  дорог общего пользования населенных пунктов"</t>
  </si>
  <si>
    <t>10 0 03 00000</t>
  </si>
  <si>
    <t xml:space="preserve">Капитальный ремонт и ремонт автомобильных дорог общего пользования населенных пунктов </t>
  </si>
  <si>
    <t>10 0 03 40050</t>
  </si>
  <si>
    <t>10 0  03 S2390</t>
  </si>
  <si>
    <t>Отдельное мероприятие "Проектирование и строительство автомобильных дорог общего пользования"</t>
  </si>
  <si>
    <t>10 0 04 00000</t>
  </si>
  <si>
    <t>10 0 04 20370</t>
  </si>
  <si>
    <t>Отдельное мероприятие "Приобретение дорожной техники, оборудования (приборов и устройств)"</t>
  </si>
  <si>
    <t>10 0 05 00000</t>
  </si>
  <si>
    <t>10 0 05 20380</t>
  </si>
  <si>
    <t>Отдельное мероприятие "Организация транспортного обслуживания населения"</t>
  </si>
  <si>
    <t>10 0 06 00000</t>
  </si>
  <si>
    <t>11.</t>
  </si>
  <si>
    <t>11 0 00 00000</t>
  </si>
  <si>
    <t>971</t>
  </si>
  <si>
    <t>11 0 02 00000</t>
  </si>
  <si>
    <t>12.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</si>
  <si>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</si>
  <si>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</si>
  <si>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</si>
  <si>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</si>
  <si>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11 0 04 00000</t>
  </si>
  <si>
    <t>11 0 04 20610</t>
  </si>
  <si>
    <t>13.</t>
  </si>
  <si>
    <t>0405</t>
  </si>
  <si>
    <t>13 0 00 00000</t>
  </si>
  <si>
    <t>Основное мероприятие «Улучшение жилищных условий граждан, проживающих в Яковлевском муниципальном районе»</t>
  </si>
  <si>
    <t>Социальные выплаты на обеспечение жильем граждан Российской Федерации, проживающих в сельской местности</t>
  </si>
  <si>
    <t>13 0 01 00000</t>
  </si>
  <si>
    <t>Отдельное мероприятие «Мероприятия по реализации общественно-значимых проектов по благоустройству сельских территорий»</t>
  </si>
  <si>
    <t>13 2 02 00000</t>
  </si>
  <si>
    <t>Ремонт асфальтобетонного покрытия пер. Набережный,14 с. Варфоломеевка (от а/д ул. Завитая до МБДОУ)</t>
  </si>
  <si>
    <t>13 2 02 21020</t>
  </si>
  <si>
    <t>Ремонт асфальтобетонного покрытия ул. Советска, 69 с. Яковлевка (подъезд к СОШ с. Яковлевка от ул. Советская)</t>
  </si>
  <si>
    <t>13 2 02 21030</t>
  </si>
  <si>
    <t>Основное мероприятие "Обеспечение комплексного развития сельских территорий (строительство и реконструкция  (модернизация) капитальный ремонт объектов государственных или муниципальных организаций культурно-досугового типа)</t>
  </si>
  <si>
    <t>13 2 03 00000</t>
  </si>
  <si>
    <t>Капитальный ремонт помещения зрительного зала МБУ "Межпоселенческого районного Дома культуры" с. Яковлевка, пер. Почтовый, 1</t>
  </si>
  <si>
    <t>13 2 03 40140</t>
  </si>
  <si>
    <t>14.</t>
  </si>
  <si>
    <t>14 0 00 00000</t>
  </si>
  <si>
    <t>14 1 00 00000</t>
  </si>
  <si>
    <t>14 1 01 00000</t>
  </si>
  <si>
    <t>Социальные выплаты молодым семьям для приобретения (строительства) жилья экономкласса</t>
  </si>
  <si>
    <t>14 1 01 R0200</t>
  </si>
  <si>
    <t>Мероприятия подпрограммы "Обеспечение жильем молодых семей", в рамках федеральной целевой программы "Жилище" на 2015-2020 годы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</si>
  <si>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14 1 01 50200</t>
  </si>
  <si>
    <t>Отдельное мероприятие "Проведение мероприятий для детей и молодежи"</t>
  </si>
  <si>
    <t>14 0 01 00000</t>
  </si>
  <si>
    <t>Проведение мероприятий для детей и молодежи</t>
  </si>
  <si>
    <t>Отдельное мероприятие "Развитие юнармейского движения"</t>
  </si>
  <si>
    <t>14 0 02 00000</t>
  </si>
  <si>
    <t>Развитие юнармейского движения</t>
  </si>
  <si>
    <t>15.</t>
  </si>
  <si>
    <t>0412</t>
  </si>
  <si>
    <t>15 0 00 00000</t>
  </si>
  <si>
    <t>15.1.</t>
  </si>
  <si>
    <t>Основное мероприятие: "Финансовая поддержка субъектов малого и среднего предпринимательства"</t>
  </si>
  <si>
    <t>Финансовая поддержка субъектов малого и среднего предпринимательства</t>
  </si>
  <si>
    <t>Поддержка муниципадбных программ развития малого и среднего предпринимательства за счет средств краевого бюджета</t>
  </si>
  <si>
    <t>15 1 01 R0645</t>
  </si>
  <si>
    <t>Основное мероприятие "Формирование положительного образа предпринимателя, популяризация роли предпринимательства"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</si>
  <si>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</si>
  <si>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</si>
  <si>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Основное мероприятие «Управление бюджетным процессом»</t>
  </si>
  <si>
    <t>15 2 01 00000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</si>
  <si>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</si>
  <si>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15 2 01 10030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</si>
  <si>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</si>
  <si>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15 2 02 93110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</si>
  <si>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</si>
  <si>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15 2 02 60030</t>
  </si>
  <si>
    <t>Дотации на поддержку мер по обеспечению сбалансированности бюджетов сельских поселений</t>
  </si>
  <si>
    <t>15 2 02 60040</t>
  </si>
  <si>
    <t>Основное мероприятие "Совершенствование управления муниципальным долгом"</t>
  </si>
  <si>
    <t>Процентные платежи по муниципальному долгу</t>
  </si>
  <si>
    <t>15 0 01 00000</t>
  </si>
  <si>
    <t>0113</t>
  </si>
  <si>
    <t>Мероприятия по оценке недвижимости, признании прав в отношении муниципального имущества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</si>
  <si>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</si>
  <si>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</si>
  <si>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</si>
  <si>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</si>
  <si>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Приобретение программного продукта для ведения единой электронной картографической основы</t>
  </si>
  <si>
    <t>15 0 03 20620</t>
  </si>
  <si>
    <t>Внесение сведений о границах территориальных зон и населенных пунктов в ЕГРН</t>
  </si>
  <si>
    <t>Отдельное мероприятие "Проведение муниципальным образованием комплексных кадастровых работ"</t>
  </si>
  <si>
    <t>15 0 04 00000</t>
  </si>
  <si>
    <t>Проведение комплексных кадастровых работ</t>
  </si>
  <si>
    <t>15 0 04 21180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</si>
  <si>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</si>
  <si>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</si>
  <si>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</si>
  <si>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</si>
  <si>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</si>
  <si>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</si>
  <si>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</si>
  <si>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</si>
  <si>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</si>
  <si>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</si>
  <si>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</si>
  <si>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</si>
  <si>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</si>
  <si>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</si>
  <si>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</si>
  <si>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</si>
  <si>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</si>
  <si>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16 0 04 00000</t>
  </si>
  <si>
    <t>Мероприятия по переселению гражданиз аварийного жилищного фонда</t>
  </si>
  <si>
    <t>16 0 04 20750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</si>
  <si>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</si>
  <si>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</si>
  <si>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</si>
  <si>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</si>
  <si>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</si>
  <si>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</si>
  <si>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</si>
  <si>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</si>
  <si>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</si>
  <si>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</si>
  <si>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</si>
  <si>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</si>
  <si>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</si>
  <si>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</si>
  <si>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</si>
  <si>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</si>
  <si>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Организация работы "Поезда здоровья" на территории Яковлевского муниципального района</t>
  </si>
  <si>
    <t>17 0 04 21010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</si>
  <si>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</si>
  <si>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</si>
  <si>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</si>
  <si>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</si>
  <si>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</si>
  <si>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</si>
  <si>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</si>
  <si>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</si>
  <si>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</si>
  <si>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</si>
  <si>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</si>
  <si>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</si>
  <si>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</si>
  <si>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</si>
  <si>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18 0 02 20920</t>
  </si>
  <si>
    <t>18 0 03 20860</t>
  </si>
  <si>
    <t>Изготовление (приобретение) наглядно-агитационной продукции по противодействию идеологии терроризма и экстремизма</t>
  </si>
  <si>
    <t>Установка наружного и внутреннего видеонаблюдения (камеры видеонаблюдения иприобретение оборудования для подключения)</t>
  </si>
  <si>
    <t>Установка наружного освещения (прожекторы, блоки управления и приобретение оборудования для подключения)</t>
  </si>
  <si>
    <t>Мероприятия по профилактике экстремизма и терроризма в учреждениях дошкольного образования</t>
  </si>
  <si>
    <t>18 0 03 21120</t>
  </si>
  <si>
    <t xml:space="preserve">Мероприятия по профилактике экстремизма и терроризма в учреждениях  дошкольного образования </t>
  </si>
  <si>
    <t>Изготовление (приобретение) экипировки народного дружинника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</si>
  <si>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</si>
  <si>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</si>
  <si>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</si>
  <si>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</si>
  <si>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</si>
  <si>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</si>
  <si>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Всего расходов по муниципальным программам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</si>
  <si>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</si>
  <si>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</si>
  <si>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</si>
  <si>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</si>
  <si>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Непрограммные мероприятия</t>
  </si>
  <si>
    <t>99 9 99 00000</t>
  </si>
  <si>
    <t>адм 0104</t>
  </si>
  <si>
    <t>адм 0113</t>
  </si>
  <si>
    <t>фу 0113</t>
  </si>
  <si>
    <t>адм 0505</t>
  </si>
  <si>
    <t>адм 0707</t>
  </si>
  <si>
    <t>адм 0709</t>
  </si>
  <si>
    <t>дума</t>
  </si>
  <si>
    <t>ксп</t>
  </si>
  <si>
    <t>Председатель представительного органа муниципального образования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</si>
  <si>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</si>
  <si>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</si>
  <si>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</si>
  <si>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</si>
  <si>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</si>
  <si>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</si>
  <si>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99 9 99 20590</t>
  </si>
  <si>
    <t>99 9 99 51200</t>
  </si>
  <si>
    <t>99 9 99 59300</t>
  </si>
  <si>
    <t>Расходы на проведение Всероссийской переписи населения 2020 года</t>
  </si>
  <si>
    <t>99 9 99 54690</t>
  </si>
  <si>
    <t>Единая субвенция местным бюджетам из краевого бюджета</t>
  </si>
  <si>
    <t>99 9 99 93000</t>
  </si>
  <si>
    <t>Расходы бюджетов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</si>
  <si>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99 9 99 93180</t>
  </si>
  <si>
    <t>Субвенции на реализацию государственных полномочий органов опеки и попечительства в отношении несовершеннолетних</t>
  </si>
  <si>
    <t>99 9 99 93160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</si>
  <si>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</si>
  <si>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</si>
  <si>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</si>
  <si>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</si>
  <si>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</si>
  <si>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99 9 99 93120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</si>
  <si>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</si>
  <si>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</si>
  <si>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</si>
  <si>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</si>
  <si>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Расходы бюджетов муниципальных образований Приморского края на 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</si>
  <si>
    <t>99 9 W9 94020</t>
  </si>
  <si>
    <t>Расходы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</si>
  <si>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99 9 W9 58530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</si>
  <si>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</si>
  <si>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</si>
  <si>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</si>
  <si>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Всего расходов</t>
  </si>
  <si>
    <t>Финансовое обеспечение муниципального задания  в рамках исполнения муниципального социального заказа</t>
  </si>
  <si>
    <t>02 3 01 21260</t>
  </si>
  <si>
    <t>Социальная поддержка детей, оставшихся без попечения родителей, и лиц, принявших на воспитание в семью детей, оставшихся без попечения родителей</t>
  </si>
  <si>
    <t>Предоставление льготного (бесплатного) проезда на автомобильном транспорте льготным категориям граждан</t>
  </si>
  <si>
    <t>Отдельное мероприятие "Поддержка социально-ориентированных некоммерческих организаций"</t>
  </si>
  <si>
    <t>04 0 03 00000</t>
  </si>
  <si>
    <t>04 0 03 S2640</t>
  </si>
  <si>
    <t>Отдельное мероприятие "Обеспечение деятельности ФАПов на территории Яковлевского муниципального района"</t>
  </si>
  <si>
    <t>17 0 05 00000</t>
  </si>
  <si>
    <t>Расходы по обеспечению деятельности фельдшерско-акушерских пунктов, расположенных на территории Яковлевского муниципального района</t>
  </si>
  <si>
    <t>17 0 05 21270</t>
  </si>
  <si>
    <t>Глава Яковлевского муниципального округа</t>
  </si>
  <si>
    <t>99 9 99 10100</t>
  </si>
  <si>
    <t xml:space="preserve"> </t>
  </si>
  <si>
    <t>Отдельное мероприятие "Проектирование и строительство объектов коммунальной инфраструктуры"</t>
  </si>
  <si>
    <t>05 0 09 00000</t>
  </si>
  <si>
    <t>Проведение геологоразведочных работ на ст. Варфоломеевка</t>
  </si>
  <si>
    <t>05 0 09 21290</t>
  </si>
  <si>
    <t>Муниципальная программа "Укрепление общего здоровья населения Яковлевского муниципального округа" на 2024-2030 годы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</si>
  <si>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а также вовлечение граждан и некомерческимх организаций в мероприятия по укреплению здоровья"</t>
  </si>
  <si>
    <t>Организация работы "Поезда здоровья" на территории Яковлевского муниципального округа</t>
  </si>
  <si>
    <t>Проведение массовых мероприятий и акций, направленных на информирование населения по вопросам здорового образа жизни, профилактике хронических неинфекционных заболеваний, в том числе с учетом Международных и всемирных дат</t>
  </si>
  <si>
    <t xml:space="preserve"> Тиражирование и распространение печатной продукции (плакаты, памятки, листовки, буклеты) для населения по вопросам формирования здорового образа жизни, в том числе: здорового питания и физической активности</t>
  </si>
  <si>
    <t xml:space="preserve"> Обучение специалистов по физическому воспитанию образовательных учреждений принципам реализации адаптивных программ</t>
  </si>
  <si>
    <t>Отдельное мероприятие "Проведение мероприятий по снижению маштаба злоупотребления алкогольной и табачной продукцией"</t>
  </si>
  <si>
    <t xml:space="preserve"> Организация и проведение информационно-просветительских, спортивных мероприятий, социально-значимых акций для населения, в том числе с привлечением волонтеров</t>
  </si>
  <si>
    <t>Мероприятия по организации и контролю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соблюдение федеральных и региональных нормативных правовых актов, регламентирующих порядок, в том числе ограничения реализации спиртосодержащей продукции</t>
  </si>
  <si>
    <t>01 0 02 21680</t>
  </si>
  <si>
    <t>01 0 02 21670</t>
  </si>
  <si>
    <t>01 0 02 00000</t>
  </si>
  <si>
    <t>01 0 01 00000</t>
  </si>
  <si>
    <t>01 0 01 21630</t>
  </si>
  <si>
    <t>01 0 01 21640</t>
  </si>
  <si>
    <t>01 0 01 21650</t>
  </si>
  <si>
    <t>01 0 01 21660</t>
  </si>
  <si>
    <t>Муниципальная программа "Развитие образования Яковлевского муниципального округа" на 2024-2030 годы</t>
  </si>
  <si>
    <t>Подпрограмма "Развитие системы дошкольного образования" на 2024-2030 годы</t>
  </si>
  <si>
    <t>Мероприятия по пожарной безопасности</t>
  </si>
  <si>
    <t>02 1 01 21700</t>
  </si>
  <si>
    <t>02 2 Е2 50980</t>
  </si>
  <si>
    <t>Обновление материально-технической базы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</si>
  <si>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02 2 01 21700</t>
  </si>
  <si>
    <t>Реализация проектов инициативного бюджетирования по направлению "Молодежный бюджет"</t>
  </si>
  <si>
    <t>Подпрограмма "Развитие системы дополнительного образования, отдыха, оздоровления и занятости детей и подростков" на 2024-2030 годы</t>
  </si>
  <si>
    <t>02 3 01 21700</t>
  </si>
  <si>
    <t>02 0 01 00000</t>
  </si>
  <si>
    <t>Отдельное мероприятие  "Осуществление мер социальной поддержки педагогическим работникам муниципальных образовательных организаций"</t>
  </si>
  <si>
    <t>02 0 02 00000</t>
  </si>
  <si>
    <t>Муниципальная программа "Социальная поддержка населения Яковлевского муниципального округа" на 2024 - 2030 годы</t>
  </si>
  <si>
    <t>Подпрограмма "Доступная среда" на 2024-2030 годы</t>
  </si>
  <si>
    <t>ЦОСО</t>
  </si>
  <si>
    <t>Культура</t>
  </si>
  <si>
    <t>Подпрограмма "Социальная поддержка пенсионеров в Яковлевском муниципальном округе" на 2024-2030 годы</t>
  </si>
  <si>
    <t xml:space="preserve">Пенсии за выслугу лет муниципальным служащим </t>
  </si>
  <si>
    <t>03 2 01 80110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</si>
  <si>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округе" на 2024 - 2030 годы</t>
  </si>
  <si>
    <t>Предоставление жилых помещений детям-сиротам и детей, оставшихся без попечения родителей, лиц из их числа по договорам найма специализированных жилых помещений за счет средств краевого бюджета</t>
  </si>
  <si>
    <t>03 3 01 93210</t>
  </si>
  <si>
    <t>03 3 01 R0820</t>
  </si>
  <si>
    <t>03 4 01 00000</t>
  </si>
  <si>
    <t>03 4 01 93050</t>
  </si>
  <si>
    <t>03 4 02 00000</t>
  </si>
  <si>
    <t>03 4 02 21250</t>
  </si>
  <si>
    <t>Отдельное мероприятие "Предоставление льгот по уплате радительской платы за присмотр и уход за детьми в муниципальных образовательных организациях"</t>
  </si>
  <si>
    <t>Предоставление льгот по уплате родительской платы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</si>
  <si>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03 0 01 80120</t>
  </si>
  <si>
    <t>Выплата компенсации части платы,взимаемой с родителей (законных представителей) за присмотр и уход за детьми, осваиваищими образовательные программы дошкольного образования в организациях, осуществляющих образовательную деятельность</t>
  </si>
  <si>
    <t>03 0 02 93090</t>
  </si>
  <si>
    <t>Муниципальная программа "Развитие культуры в Яковлевском муниципальном округе" на 2024 - 2030 годы</t>
  </si>
  <si>
    <t>Подпрограмма "Сохранение и развитие культуры в Яковлевском муниципальном округе" на 2024-2030 годы</t>
  </si>
  <si>
    <t>04 1 01 21700</t>
  </si>
  <si>
    <t>Подпрограмма "Сохранение и развитие библиотечно-информационного дела в Яковлевском муниципальном округе" на 2024 - 2030 годы</t>
  </si>
  <si>
    <t>04 2 01 21700</t>
  </si>
  <si>
    <t>04 2 02 40150</t>
  </si>
  <si>
    <t>Подпрограмма "Патриотическое воспитание граждан Российской Федерации в Яковлевском муниципальном округе" на 2024-2030 годы</t>
  </si>
  <si>
    <t>Мероприятия по патриотическому воспитанию граждан Яковлевского округа</t>
  </si>
  <si>
    <t>04 3 01 21310</t>
  </si>
  <si>
    <t>04 0 01 00000</t>
  </si>
  <si>
    <t>Муниципальная программа "Обеспечение качественными услугами жилищно-коммунального хозяйства населения Яковлевского муниципального округа" на 2024 - 2030 годы</t>
  </si>
  <si>
    <t>Обязательства по уплате ежемесячных взносов на капитальный ремонт многоквартирных домов</t>
  </si>
  <si>
    <t>05 0 01 21320</t>
  </si>
  <si>
    <t>Капитальный ремонт объектов водоснабжения, водоотведения, теплоснабжения</t>
  </si>
  <si>
    <t>05 0 02 21340</t>
  </si>
  <si>
    <t>05 0 02 21350</t>
  </si>
  <si>
    <t>Проектирование и строительство объектов коммунальной инфраструктуры</t>
  </si>
  <si>
    <t>05 0 02 21360</t>
  </si>
  <si>
    <t xml:space="preserve">Обеспечение граждан твердым топливом </t>
  </si>
  <si>
    <t>05 0 04 S2620</t>
  </si>
  <si>
    <t>Обеспечение льготных категорий граждан твердым топливом</t>
  </si>
  <si>
    <t>05 0 04 21870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</si>
  <si>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округа" на 2024 - 2030 годы</t>
  </si>
  <si>
    <t>Оснащение и ремонт помещений пунута временного размещения</t>
  </si>
  <si>
    <t>06 0 01 21770</t>
  </si>
  <si>
    <t>Мероприятия по организации питания и содержания лиц, размещенных в пункте временного размещения</t>
  </si>
  <si>
    <t>06 0 01 21780</t>
  </si>
  <si>
    <t>Развитие инфраструктурной системы оповещения населения об опасностях</t>
  </si>
  <si>
    <t>06 0 01 21900</t>
  </si>
  <si>
    <t>Подпрограмма "Пожарная безопасность" на 2024 - 2030 годы</t>
  </si>
  <si>
    <t>Основное мероприятие "Организация выполнения и осуществления мер пожарной безопасности в Яковлевском муниципальном округе"</t>
  </si>
  <si>
    <t>06 1 01 00000</t>
  </si>
  <si>
    <t>06 1 01 21720</t>
  </si>
  <si>
    <t>06 1 01 21730</t>
  </si>
  <si>
    <t>06 1 01 21740</t>
  </si>
  <si>
    <t>06 1 01 21750</t>
  </si>
  <si>
    <t>06 1 01 21760</t>
  </si>
  <si>
    <t>Софинансирование строительства пожарного депо в с.Яблоновка</t>
  </si>
  <si>
    <t>Материальное стимулирование членов добровольной пожарной дружины</t>
  </si>
  <si>
    <t>Содержание и ремонт средств противопожарной безопасности</t>
  </si>
  <si>
    <t>Приобретение пожарно-технического перевооружения</t>
  </si>
  <si>
    <t>Муниципальная программа "Содержание и благоустройство Яковлевского муниципального округа" на 2024 - 2030 годы</t>
  </si>
  <si>
    <t>Отдельное мероприятие "Содержание территорий и объектов благоустройства Яковлевского муниципального округа"</t>
  </si>
  <si>
    <t>07 0 01 21390</t>
  </si>
  <si>
    <t>07 0 01 21400</t>
  </si>
  <si>
    <t>07 0 01 21410</t>
  </si>
  <si>
    <t>07 0 01 21420</t>
  </si>
  <si>
    <t>Очистка от снега и наледи и подсыпка противогололедными материалами территорий общего пользования (тротуары, пешеходные дорожки и пр.)</t>
  </si>
  <si>
    <t>Озеленение территорий, санитарная обрезка и спиливание угражающих деревьев, декоративная обрезка кустарников, включая вывоз порубочных остатков</t>
  </si>
  <si>
    <t>Кошение сорной растительности (травы), включая приобретение бензиновых косилок и расходных материалов</t>
  </si>
  <si>
    <t>Оплата потребленной электроэнергии на уличное и парковое освещение</t>
  </si>
  <si>
    <t>Отдельное мероприятие "Благоустройство территорий Яковлевского муниципального округа"</t>
  </si>
  <si>
    <t>07 0 02 21430</t>
  </si>
  <si>
    <t>07 0 02 21440</t>
  </si>
  <si>
    <t>07 0 0Ц S2362</t>
  </si>
  <si>
    <t>07 0 02 21450</t>
  </si>
  <si>
    <t>07 0 02 21460</t>
  </si>
  <si>
    <t>Приобретение и монтаж малых архитектурных форм (лавочки,скамиь,урны,парковые фрнари и пр.)</t>
  </si>
  <si>
    <t>Приобретение, монтаж и ремонт оборудования для детских спортивных площадок, включая ремонт специальных покрытий</t>
  </si>
  <si>
    <t>Реализация проектов инициативого бюджетирования по направлению "Твой проект"</t>
  </si>
  <si>
    <t>Устройство тротуаров и пешеходных дорожек, мостиков и переходов, включая их ремонт</t>
  </si>
  <si>
    <t>Приобретение и монтаж указателей с наименованием улиц в населенных пунктах округа</t>
  </si>
  <si>
    <t>Отдельное мероприятие "Содержание мест захоронения Яковлевского муниципального округа"</t>
  </si>
  <si>
    <t>07 0 03 00000</t>
  </si>
  <si>
    <t>07 0 03 21470</t>
  </si>
  <si>
    <t>07 0 03 21480</t>
  </si>
  <si>
    <t>07 0 03 S2170</t>
  </si>
  <si>
    <t>Организация сбора и вывоза мусора на территориях кладбищ</t>
  </si>
  <si>
    <t>Мероприятия по инвентаризации кладбищ, а какже мест захоронений на клодбищах</t>
  </si>
  <si>
    <t>Мероприятия по инвентаризации кладбищ, стен скорби, крематориев, а также мест захоронений на кладбищах и стенах скорби, расположенных на территории Приморского края</t>
  </si>
  <si>
    <t>Отдельное мероприятие "Санитарная чистка территорий Яковлевского муниципального округа"</t>
  </si>
  <si>
    <t>Уборка мусора в общественных местах и местах общего пользования населенных пунктов с последующим вывозом</t>
  </si>
  <si>
    <t>07 0 04 21490</t>
  </si>
  <si>
    <t>07 0 04 21500</t>
  </si>
  <si>
    <t>Мероприятия по ликвидации несанкционированных мест размещения твердых коммунальных отходов</t>
  </si>
  <si>
    <t>Отдельное мероприятие "Создание и содержание мест (площадок) накопления твердых коммунальных отходов"</t>
  </si>
  <si>
    <t>07 0 05 00000</t>
  </si>
  <si>
    <t>07 0 05 21510</t>
  </si>
  <si>
    <t>07 0 05 21520</t>
  </si>
  <si>
    <t>Приобретение контейнеров для сбора твердых коммунальных отходов и устройств контейнерных площадок</t>
  </si>
  <si>
    <t>Содержание контейнерных площадок для сбора твердых коммунальных отходов, включая устройство подъездных путей к контейнерным площадкам для проезда спецтехники</t>
  </si>
  <si>
    <t>Муниципальная программа "Развитие физической культуры и спорта в Яковлевском муниципальном округе на 2024 - 2030 годы"</t>
  </si>
  <si>
    <t xml:space="preserve"> Организация проведение физкультурно-спортивной и спортивно-массовой работы</t>
  </si>
  <si>
    <t>08 0 01 20530</t>
  </si>
  <si>
    <t>08 0 01 20570</t>
  </si>
  <si>
    <t>Мероприятия по развитию Всероссийского физкультурно-спортивного комплекса "Готов к труду и обороне" на территории Яковлевского муниципального округа</t>
  </si>
  <si>
    <t>Отдельное мероприятие " Развитие спортивной инфраструктуры, находящейся в муниципальной собственности"</t>
  </si>
  <si>
    <t>08 0 02 00000</t>
  </si>
  <si>
    <t>08 0 02 20640</t>
  </si>
  <si>
    <t>08 0 02 20670</t>
  </si>
  <si>
    <t>08 0 02 21580</t>
  </si>
  <si>
    <t>08 0 02 40120</t>
  </si>
  <si>
    <t>08 0 02 21190</t>
  </si>
  <si>
    <t>08 0 02 40130</t>
  </si>
  <si>
    <t>08 0 02 21790</t>
  </si>
  <si>
    <t>08 0 02 40160</t>
  </si>
  <si>
    <t>08 0 0Ц S2361</t>
  </si>
  <si>
    <t xml:space="preserve"> 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</si>
  <si>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 xml:space="preserve"> 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"Готов к труду и обороне" (ГТО)</t>
  </si>
  <si>
    <t>Приобретение спортивного инвентаря в образовательных учреждениях Яковлевского муниципального округа</t>
  </si>
  <si>
    <t xml:space="preserve">  Благоустройство хоккейных коробок, спортивных площадок</t>
  </si>
  <si>
    <t>Развитие спортивной инфраструктуры, находящейся в муниципальной собственности</t>
  </si>
  <si>
    <t>Ремонт, реконструкция лыжной трассы и здания лыжной базы с.Яковлевка</t>
  </si>
  <si>
    <t>Отдельное мероприятие " Организация физкультурно- спортивной работы по месту жительства"</t>
  </si>
  <si>
    <t>08 0 03 00000</t>
  </si>
  <si>
    <t>08 0 03 S2190</t>
  </si>
  <si>
    <t>Муниципальная программа "Формирование современной городской среды населенных пунктов на территории Яковлевского муниципального округа" на 2024-2030 годы</t>
  </si>
  <si>
    <t>09 0 00 00000</t>
  </si>
  <si>
    <t>Отдельное мероприятие "Формирование комфортной городской среды"</t>
  </si>
  <si>
    <t>09 0 01 00000</t>
  </si>
  <si>
    <t>09 0 01 21540</t>
  </si>
  <si>
    <t>09 0 01 21560</t>
  </si>
  <si>
    <t>09 0 01 S2610</t>
  </si>
  <si>
    <t>Благоустройство дроровых территорий многоквартирных жилых домов</t>
  </si>
  <si>
    <t>Разработка и проведение экспертизы проектно-сметной документации по блогоустройству территорий</t>
  </si>
  <si>
    <t>Поддержка муниципальных программ по благоустройству территорий муниципальных образований</t>
  </si>
  <si>
    <t>Муниципальная программа "Развитие транспортного комплекса Яковлевского муниципального округа" на 2024 - 2030 годы</t>
  </si>
  <si>
    <t>10 0 0Г S2390</t>
  </si>
  <si>
    <t>10 0 0Г S2250</t>
  </si>
  <si>
    <t>Организация транспортного обслуживания населения в границах муниципальных образований Приморского края</t>
  </si>
  <si>
    <t>10 0 0Г S2410</t>
  </si>
  <si>
    <t>Обеспечение транспортного обслуживания населения</t>
  </si>
  <si>
    <t>10 0 06 21890</t>
  </si>
  <si>
    <t>11 0 01 00000</t>
  </si>
  <si>
    <t>11 0 01 21590</t>
  </si>
  <si>
    <t>Обеспечение органов местного самоуправления Яковлевского муниципального округа лицензированными программными продуктами</t>
  </si>
  <si>
    <t>Отдельное мероприятие"Техническое обеспечение органов местного самоуправления Яковлевского муниципального округа"</t>
  </si>
  <si>
    <t>Муниципальная программа "Развитие сельского хозяйства в Яковлевском муниципальном округе" на 2024 - 2030 годы</t>
  </si>
  <si>
    <t>12 0 00 00000</t>
  </si>
  <si>
    <t>Подпрограмма "Комплексное развитие сельских территорий в Яковлевском муниципальном округе" на 2024 - 2030 годы</t>
  </si>
  <si>
    <t>12 1 00 00000</t>
  </si>
  <si>
    <t>Основное мероприятие «Улучшение жилищных условий граждан, проживающих в Яковлевском муниципальном округе»</t>
  </si>
  <si>
    <t>12 1 01 00000</t>
  </si>
  <si>
    <t>12 1 01 80090</t>
  </si>
  <si>
    <t>12 0 01 00000</t>
  </si>
  <si>
    <t>Мероприятия по развитию сельского хозяйства в Яковлевском округе</t>
  </si>
  <si>
    <t>12 0 01 21710</t>
  </si>
  <si>
    <t>Муниципальная программа "Молодежь - Яковлевскому муниципальному округу на 2024 - 2030 годы"</t>
  </si>
  <si>
    <t>Подпрограмма"Обеспечение жильем молодых семей Яковлевского муниципального округа" на 2024 - 2030 годы</t>
  </si>
  <si>
    <t>13 1 00 00000</t>
  </si>
  <si>
    <t>Основное мероприятие "Обеспечение выплат молодым семьям субсидий на приобретение (строительство) жилья "</t>
  </si>
  <si>
    <t>13 1 01 00000</t>
  </si>
  <si>
    <t>Реализация мероприятий по обеспечению жильем молодых семей</t>
  </si>
  <si>
    <t>13 1 00 L4970</t>
  </si>
  <si>
    <t>13 0 01 20180</t>
  </si>
  <si>
    <t>13 0 02 00000</t>
  </si>
  <si>
    <t>13 0 02 21840</t>
  </si>
  <si>
    <t xml:space="preserve">Муниципальная программа "Экономическое развитие и инновационная экономика Яковлевского муниципального округа" на 2024 - 2030 годы </t>
  </si>
  <si>
    <t>Подпрограмма "Развитие малого и среднего предпринимательства в Яковлевском муниципальном округе" на 2024-2030 годы</t>
  </si>
  <si>
    <t>14 1 01 20190</t>
  </si>
  <si>
    <t>14 1 02 00000</t>
  </si>
  <si>
    <t>Организация и проведение конкурсов среди предпринимателей Яковлевского муниципального округа</t>
  </si>
  <si>
    <t>14 1 02 21600</t>
  </si>
  <si>
    <t>14 1 04 00000</t>
  </si>
  <si>
    <t>14 1 04 21050</t>
  </si>
  <si>
    <t>Подпрограмма «Повышение эффективности управления муниципальными финансами в Яковлевском муниципальном округе» на 2024 – 2030 годы</t>
  </si>
  <si>
    <t>14 2 00 00000</t>
  </si>
  <si>
    <t>Основное мероприятие «Совершенствование управления муниципальным долгом»</t>
  </si>
  <si>
    <t>14 2 01 00000</t>
  </si>
  <si>
    <t>14 2 01 10090</t>
  </si>
  <si>
    <t>Основное мероприятие "Муниципальное управление в Яковлевском муниципальном округе"</t>
  </si>
  <si>
    <t>14 2 02 00000</t>
  </si>
  <si>
    <t>Руководство и управление в сфере установленных функций органов местного самоуправления Яковлевского муниципального округа</t>
  </si>
  <si>
    <t>14 2 02 10110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</si>
  <si>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округа"</t>
  </si>
  <si>
    <t>14 0 01 70010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</si>
  <si>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округа"</t>
  </si>
  <si>
    <t>14 0 02 20260</t>
  </si>
  <si>
    <t>14 0 03 00000</t>
  </si>
  <si>
    <t>14 0 03 20340</t>
  </si>
  <si>
    <t>14 0 03 20770</t>
  </si>
  <si>
    <t>14 0 04 00000</t>
  </si>
  <si>
    <t>14 0 04 R5990</t>
  </si>
  <si>
    <t>Отдельное мероприятие "Развитие информационного общества"</t>
  </si>
  <si>
    <t>14 0 05 00000</t>
  </si>
  <si>
    <t>Создание условия для обеспечения услугами связи малочисленых и труднодоступных пунктов</t>
  </si>
  <si>
    <t>14 0 05 S2090</t>
  </si>
  <si>
    <t>Приобретение работ, связанных с обследованием автомобильных трасс в части их покрытия подвижной радиотелефонной связью</t>
  </si>
  <si>
    <t>14 0 05 21860</t>
  </si>
  <si>
    <t>Отдельное мероприятие "Проведение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сооружений"</t>
  </si>
  <si>
    <t>14 0 06 00000</t>
  </si>
  <si>
    <t>Проведение работ по межеванию, паспортизации и постановке на кадастровй учет мелиоративной системы с. Андреевка Яковлевского муниципального округа</t>
  </si>
  <si>
    <t>14 0 06 21880</t>
  </si>
  <si>
    <t>Муниципальная программа "Переселение граждан из аварийного жилищного фонда на территории Яковлевского муниципального округа" на 2024 - 2030 годы</t>
  </si>
  <si>
    <t>Отдельное мероприятие «Обеспечение устойчивого сокращения непригодного для проживания аварийного многоквартирного жилого фонда, создание дезопасных условий проживания населения Яковлевского муниципального округа»</t>
  </si>
  <si>
    <t>Муниципальная программа "Профилактика правонарушений на территории Яковлевского муниципального округа" на 2024 - 2030годы</t>
  </si>
  <si>
    <t>Отдельное мероприятие "Общая профилактика правонарушений на территории Яковлевского муниципального округа"</t>
  </si>
  <si>
    <t>16 0 01 20820</t>
  </si>
  <si>
    <t>16 0 01 20840</t>
  </si>
  <si>
    <t>16 0 01 20850</t>
  </si>
  <si>
    <t>16 0 01 20860</t>
  </si>
  <si>
    <t>16 0 01 21100</t>
  </si>
  <si>
    <t>Отдельное мероприятие "Профилактика безнадзорности и правонарушений несовершеннолетних на территории Яковлевского муниципального округа"</t>
  </si>
  <si>
    <t>16 0 02 20880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</si>
  <si>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округа</t>
  </si>
  <si>
    <t>16 0 02 21810</t>
  </si>
  <si>
    <t>Отдельное мероприятие "Мероприятия по профилактике экстремизма и терроризма на территории Яковлевского муниципального округа"</t>
  </si>
  <si>
    <t>16 0 03 20930</t>
  </si>
  <si>
    <t>16 0 03 20950</t>
  </si>
  <si>
    <t>16 0 03 20960</t>
  </si>
  <si>
    <t>16 0 03 21120</t>
  </si>
  <si>
    <t>16 0 03 21130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</si>
  <si>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округа"</t>
  </si>
  <si>
    <t>16 0 04 20970</t>
  </si>
  <si>
    <t>Отдельное мероприятие "Профилактика наркомании на территории Яковлевского муниципального округа"</t>
  </si>
  <si>
    <t>16 0 05 00000</t>
  </si>
  <si>
    <t>16 0 05 20990</t>
  </si>
  <si>
    <t>16 0 05 21000</t>
  </si>
  <si>
    <t>Муниципальная программа "Противодействие коррупции в Яковлевском муниципальном округе" на 2024 - 2030 годы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</si>
  <si>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</si>
  <si>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17 0 01 20810</t>
  </si>
  <si>
    <t>Отдельное мероприятие «Антикоррупционное обучение»</t>
  </si>
  <si>
    <t>17 0 02 21830</t>
  </si>
  <si>
    <t>99 9 99 10110</t>
  </si>
  <si>
    <t>99 9 99 21800</t>
  </si>
  <si>
    <t>Резервный фонд Администрации Яковлевского муниципального округа</t>
  </si>
  <si>
    <t>Осуществление первичного воинского учета на территориях, где отсутствуют военные комиссариаты за счет средств федерального бюджета</t>
  </si>
  <si>
    <t>99 9 99 51180</t>
  </si>
  <si>
    <t>Осуществление полномочий по составлению (изменению) списков кандидатов в присяжные заседатели судов общей юрисдикции в Российской Федерации за счет средств федерального бюджета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</si>
  <si>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</si>
  <si>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</si>
  <si>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</si>
  <si>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</si>
  <si>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Рагистрация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</si>
  <si>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</si>
  <si>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Осуществление государственных полномочий органов опеки и попечительства в отношении несовершеннолетних</t>
  </si>
  <si>
    <t>Осуществление органими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</si>
  <si>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Отдельное мероприятие «Мероприятия по оказанию информационно- консультационной помощи сельскохозяйственным товаропроизводителям»</t>
  </si>
  <si>
    <t xml:space="preserve">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</si>
  <si>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 xml:space="preserve">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</si>
  <si>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</si>
  <si>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 xml:space="preserve">   Обеспечение бесплатным питанием детей, обучающимся в муниципальных образовательных организациях Приморского края</t>
  </si>
  <si>
    <t xml:space="preserve"> Обеспечение оздоровления и отдыха детей Приморского края (за исключением организации отдыха детей в каникулярное время)</t>
  </si>
  <si>
    <t>Капитальное строительство здания библиотеки с. Достоевка,включая разработку проектно-сметной документации</t>
  </si>
  <si>
    <t xml:space="preserve">Меры социальной поддержки педагогическим работников муниципальных образовательных организаций </t>
  </si>
  <si>
    <t>Содержание объектов коммунальной инфраструктуры</t>
  </si>
  <si>
    <t xml:space="preserve">Пректирование, сторительство, реконструкция автомобильных дорого общего пользования (за исключением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</si>
  <si>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</si>
  <si>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 xml:space="preserve">Организация транспортного обслуживания населения в границах муниципальных образований </t>
  </si>
  <si>
    <t>Отдельное мероприятие "Предоставление льготы по уплате родительской платы за присмотр и уход за детьми в муниципальных образовательных организациях"</t>
  </si>
  <si>
    <t>03 0 01 93090</t>
  </si>
  <si>
    <t>04 0 Е1 00000</t>
  </si>
  <si>
    <t>Содержание объектов благоустройства</t>
  </si>
  <si>
    <t>07 0 01 21940</t>
  </si>
  <si>
    <t>09 0 01 21550</t>
  </si>
  <si>
    <t>Благоустройство общественных территорий населенных пунктов</t>
  </si>
  <si>
    <t xml:space="preserve">Пректирование, сторительство, реконструкция автомобильных дорого общего пользования (за исключением автомобильных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за счет средств дорожного фонда </t>
  </si>
  <si>
    <t>Отдельное мероприятие "Предоставление субсидий МБУ "Редакция газеты "Сельский труженик" Яковлевского муниципального округа"</t>
  </si>
  <si>
    <t>14 0 0Ф R5990</t>
  </si>
  <si>
    <t>16 0 03 21950</t>
  </si>
  <si>
    <t>Мероприятия по профилактике экстремизма и терроризма в учреждениях дополнительного образования</t>
  </si>
  <si>
    <t>Обеспечение участия муниципальных служащих, работников, в должности которых входит участие в проведении закупок товаров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</si>
  <si>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 xml:space="preserve">  Обеспечение участия муниципальных служащих. работников. в должностные обязанности которых входит участие в противодействии коррупции,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</si>
  <si>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17 0 02 21920</t>
  </si>
  <si>
    <t>17 0 02 21930</t>
  </si>
  <si>
    <t xml:space="preserve">  Обеспечение участия лиц, впервые поступивших на муниципальную службу или на работу в соответствующие организации и замещающих должности, связанные с соблюдением антикоррупционных стандартов, в мероприятиях по профессиональному развитию в области противодействия коррупции</t>
  </si>
  <si>
    <t>11 0 02 70010</t>
  </si>
  <si>
    <t>бюджет округа</t>
  </si>
  <si>
    <t>Отдельное мероприятие "Осуществление мер социальной поддержки педагогическим работникам муницмпальных образовательных организаций"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</si>
  <si>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образовательность"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</si>
  <si>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</si>
  <si>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04 0 02 00000</t>
  </si>
  <si>
    <t>Муниципальная программа "Информационно- техническое обеспечение органов местного самоуправления Яковлевского муниципального округа" на 2024 - 2030 годы</t>
  </si>
  <si>
    <t>Отдельное мероприятие "Информационное обеспечение органов местного самоуправления Яковлевского муниципального округа"</t>
  </si>
  <si>
    <t>Отдельное мероприятие "Обеспечение населения муниципального округа твердым топливом "</t>
  </si>
  <si>
    <t>Мероприятия попрофилактике экстремизма и терроризма в учреждениях начального общего, основного общего и среднего образования</t>
  </si>
  <si>
    <t>Подпрограмма "Социальная поддержка семей и детей в Яковлевском муниципальном округе" на 2020-2030 годы</t>
  </si>
  <si>
    <t>Основное мероприятие: "Предоставление субсидий на возмещение затрат перевозчикам на пассажирские перевозки льготных категорий граждан"</t>
  </si>
  <si>
    <t>Отдельное мероприятие "Развитие территорий общественного самоуправления"</t>
  </si>
  <si>
    <t>03 0 03 00000</t>
  </si>
  <si>
    <t>03 0 03 S4031</t>
  </si>
  <si>
    <t>Благоустройство парковой зоны возле детской игровой площадки по ул. Центральная с. Яковлевка</t>
  </si>
  <si>
    <t>Освещение ул. Пролетарская, ул.Колхозная с. Варфоломеевка</t>
  </si>
  <si>
    <t>03 0 03 S4032</t>
  </si>
  <si>
    <t>Освещение ул. Почтовая жд ст.Варфоломеевка</t>
  </si>
  <si>
    <t>03 0 03 S4033</t>
  </si>
  <si>
    <t>Установка игровой и спортивной площадки по ул. Красноармейская, д. 6А, 6Б, 6В с. Яковлевка</t>
  </si>
  <si>
    <t>03 0 03 S4034</t>
  </si>
  <si>
    <t>Устройство уличного освещения в границах ТОС "Светлый путь " (с. Новосысоевка)</t>
  </si>
  <si>
    <t>03 0 03 S4035</t>
  </si>
  <si>
    <t>03 0 04 00000</t>
  </si>
  <si>
    <t>03 0 04 21960</t>
  </si>
  <si>
    <t>03 0 04 21970</t>
  </si>
  <si>
    <t>Отдельное мероприятие "Меры социальной поддержки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округа"</t>
  </si>
  <si>
    <t>Ежемесячная денежная выплата (стипендия) обучающимся на условиях договора о целевом обучении для дальнейшей работы в органах местного самоуправления Яковлевского муниципального округа и муниципальных учреждениях Яковлевского муниципального округа</t>
  </si>
  <si>
    <t>Возмещение расходов обучающимся на условиях договора о целевом обучении за проезд до места учебы и обратно (два раза в год)</t>
  </si>
  <si>
    <t>Отдельное мероприятие "Подготовка кадров для органов местного самоуправления Яковлевского муниципального округа"</t>
  </si>
  <si>
    <t>14 0 07 00000</t>
  </si>
  <si>
    <t>14 0 07 21980</t>
  </si>
  <si>
    <t>Оплата обучения гражданина, заключившего договор о целевом обучении с Администрацией Яковлевского муниципального округа, обучающегося в образовательной организации высшего образования, с обязательством последующего прохождения муниципальной службы в Администрации Яковлевского муниципального округа</t>
  </si>
  <si>
    <t>Мероприятия по профилактике экстремизма и терроризма в молодёжной среде</t>
  </si>
  <si>
    <t>16 0 03 20940</t>
  </si>
  <si>
    <t>17 0 02 21990</t>
  </si>
  <si>
    <t>Обеспечение участия руководителей муниципальных учреждений, работников, в должностные обязанности которых входит участие в проведении закупок товаров, работ, услуг для обеспечения муниципальных нужд в мероприятиях по профессиональному развитию в области противодействия коррупции, в том числе их обучение по дополнительным профессиональным программам в области противодействия коррупции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</si>
  <si>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края, муниципальных общеобразовательных организаций</t>
  </si>
  <si>
    <t>Отдельное мероприятие "Обеспечение функционирования мелиоративных систем Яковлевского муниципального округа"</t>
  </si>
  <si>
    <t>14 0 06 S2670</t>
  </si>
  <si>
    <t>Проведение работ по межеванию, паспортизации и постановке на кадастровый учет земельного участка, мелиоративных систем и отдельно стоящих гидротехнических сооружений</t>
  </si>
  <si>
    <t>99 9 99 22200</t>
  </si>
  <si>
    <t>Мероприятия по осуществлению деятельности по обращению с животными без владельцев</t>
  </si>
  <si>
    <t>Распределение бюджетных ассигнований из бюджета Яковлевского муниципального округа за 1 квартал 2025 года по муниципальным программам и непрограммным направлениям деятельности</t>
  </si>
  <si>
    <t>исполнено за 1 квартал 2025 года</t>
  </si>
  <si>
    <t>02 2 Ю6 51790</t>
  </si>
  <si>
    <t>02 2 Ю6 50500</t>
  </si>
  <si>
    <t>02 2 Ю6 53030</t>
  </si>
  <si>
    <t>02 2 0Ц S2751</t>
  </si>
  <si>
    <t>02 3 03 00000</t>
  </si>
  <si>
    <t>02 3 03 S4050</t>
  </si>
  <si>
    <t>Основное мероприятие "Организация временного трудоустройства несовершеннолетних граждан"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</si>
  <si>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</si>
  <si>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2024-2030 годы</t>
    </r>
  </si>
  <si>
    <t>04 1 01 S2480</t>
  </si>
  <si>
    <t>04 1 Я5 55191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</si>
  <si>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</si>
  <si>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04 2 01 L5190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</si>
  <si>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</si>
  <si>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04 0 Ю6 93140</t>
  </si>
  <si>
    <t>05 0 01 22120</t>
  </si>
  <si>
    <t>Содержание жилых помещений муниципального жилого фонда</t>
  </si>
  <si>
    <t>07 0 06 00000</t>
  </si>
  <si>
    <t>07 0 06 22200</t>
  </si>
  <si>
    <t xml:space="preserve"> Отдельное мероприятие «Организация осуществления деятельности по обращению с животными без владельцев на территории Яковлевского муниципального округа»</t>
  </si>
  <si>
    <t xml:space="preserve"> Мероприятия по осуществлению деятельности по обращению с животными без владельцев</t>
  </si>
  <si>
    <t xml:space="preserve">08 0 0Ж L7530 </t>
  </si>
  <si>
    <t>08 0 0C L2280</t>
  </si>
  <si>
    <t xml:space="preserve"> Оснащение объектов спортивной инфраструктуры спортивно-технологическим оборудованием</t>
  </si>
  <si>
    <t xml:space="preserve"> Закупка и монтаж оборудования для создания "умных" спортивных площадок</t>
  </si>
  <si>
    <t>09 0 0Ц S2362</t>
  </si>
  <si>
    <t>Реализация проектов инициативного бюджетирования по направлению "Твой проект" (Общественная территория с. Яковлевка, пер. Почтовый, д. 2)</t>
  </si>
  <si>
    <t xml:space="preserve">Пректирование, сторительство, реконструкция автомобильных дорого общего пользования (за исключением автомобильных дорог федераьного значения) с твертдым покрвтием до сельских нселенных пунктов, не имеющих клуглогодичной связи с сетью автомобильных дорог общего пользования, а также их капитальный ремонт и ремонт 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</si>
  <si>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</si>
  <si>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10 0 0Г S2770 </t>
  </si>
  <si>
    <t xml:space="preserve"> Приобретение подвижного состава пассажирского транспорта общего пользования</t>
  </si>
  <si>
    <t>10 0 0Г SД004</t>
  </si>
  <si>
    <t>Проектирование 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</si>
  <si>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Обеспечение и ремонт компьютерной и оргтехникой</t>
  </si>
  <si>
    <t xml:space="preserve"> Основное мероприятие "Обеспечение комплексного развития сельских территорий"</t>
  </si>
  <si>
    <t>12 1 03 00000</t>
  </si>
  <si>
    <t xml:space="preserve"> Обеспечение комплексного развития сельских территорий (строительство и реконструкция (модернизация), капитальный ремонт объектов государственных или муниципальных организаций культурно-досугового типа, приобретение оборудования и транспортных средств)</t>
  </si>
  <si>
    <t xml:space="preserve"> 12 1 0Ф L5763</t>
  </si>
  <si>
    <t xml:space="preserve">12 1 03 05763 </t>
  </si>
  <si>
    <t>13 1 01 L4970</t>
  </si>
  <si>
    <t>Предоставление социальных выплат молодым семьям- участникам Подпрограммы для приобретения (строительства) жилья</t>
  </si>
  <si>
    <t>Подготовка проектов изменений документов территориального планирования и градостроительного зонирования Яковлевского муниципального округа</t>
  </si>
  <si>
    <t>14 0 03 22210</t>
  </si>
  <si>
    <t>14 0 09 00000</t>
  </si>
  <si>
    <t>14 0 09 22220</t>
  </si>
  <si>
    <t>Отдельное мероприятие "Создание условий для привлечения инвестиций в экономику Яковлевского муниципального округа"</t>
  </si>
  <si>
    <t>Обеспечение благоприятного инвестиционного климата в Яковлевском муниципальном округе</t>
  </si>
  <si>
    <t>Мероприятия по разработке пректа сноса аварийных многоквартирных домов</t>
  </si>
  <si>
    <t>15 0 01 20440</t>
  </si>
  <si>
    <t>16 0 01 22100</t>
  </si>
  <si>
    <t>Мероприятия по укреплению общественной безопасности в учреждениях дополнительного образования</t>
  </si>
  <si>
    <t>16 0 01 22030</t>
  </si>
  <si>
    <t>Изготовление информационно-агитационных материалов по противодействию преступности в сфере финансов, информационно- телекоммуникационной сети "Интернет", телефонному мошенничеству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</si>
  <si>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округа с участием сотрудников МО МВД России "Арсеньевский"</t>
  </si>
  <si>
    <t>16 0 02 20870</t>
  </si>
  <si>
    <t>Муниципальная программа "Развитие туризма в Яколевском муниципальном округе" на 2025-2030 годы</t>
  </si>
  <si>
    <t>Отдельное мероприятие "Мероприятия по развитию туристического потенциала Яковлевского муниципального округа"</t>
  </si>
  <si>
    <t>Благоустройство территорий Яковлевского муниципального округа, прилегающих к месту туристического показа</t>
  </si>
  <si>
    <t>Поддержка и продвижение событийных мероприятий на территории Яковлевского муниципального округа</t>
  </si>
  <si>
    <t>Информационные услуги туристической направленности. Издание информационно-рекламной и сувенирной продукции туристической направленности</t>
  </si>
  <si>
    <t>18 0 00 00000</t>
  </si>
  <si>
    <t>18 0 01 00000</t>
  </si>
  <si>
    <t>18 0 01 22040</t>
  </si>
  <si>
    <t>18 0 01 22050</t>
  </si>
  <si>
    <t>18 0 01 22060</t>
  </si>
  <si>
    <t>Муниципальная программа "Поддержка социально ориентированных некоммерческих организаций на территории Яковлевского муниципального округа" на 2025-2030 годы</t>
  </si>
  <si>
    <t>Отдельное мероприятие "Финансовая поддержка социально ориентированных некоммерческих организаций"</t>
  </si>
  <si>
    <t>Предоставление субсидий по итогам конкурсного отбора социально ориентированным некоммерческим организациям</t>
  </si>
  <si>
    <t>19 0 00 00000</t>
  </si>
  <si>
    <t>19 0 02 00000</t>
  </si>
  <si>
    <t>19 0 02 S2640</t>
  </si>
  <si>
    <t>Муниципальная программа "Развитие территориального общественного самоуправления на территории Яковлевского муниципального округа" на 2025-2030 годы</t>
  </si>
  <si>
    <t>Отдельное мероприятие "Оказание финансовой поддержки территориальным общественным самоуправлениям (ТОС) Яковлевского муниципального округа"</t>
  </si>
  <si>
    <t>Реализация проектов, инициируемых жителями муниципального образования (ТОС) по решению вопросов местного значения Яковлевского муниципального округа</t>
  </si>
  <si>
    <t>20 0 00 00000</t>
  </si>
  <si>
    <t>20 0 01 00000</t>
  </si>
  <si>
    <t>20 0 01 22130</t>
  </si>
  <si>
    <t>Муниципальная программа "Обеспечение жилыми помещениями граждан на территории Яковлевского муниципального округа" на 2025-2030 годы</t>
  </si>
  <si>
    <t>Отдельное мероприятие "Мероприятия по обеспечению граждан, нуждающихся в приобретении жилых помещений"</t>
  </si>
  <si>
    <t>Капитальный ремонт жилых помещений муниципального жилищного фонда</t>
  </si>
  <si>
    <t>Снос жилых помещений муниципального жилищного фонда, признанных непригодными для проживания</t>
  </si>
  <si>
    <t>21 0 00 00000</t>
  </si>
  <si>
    <t>21 0 01 00000</t>
  </si>
  <si>
    <t>21 0 01 22150</t>
  </si>
  <si>
    <t>21 0 01 22160</t>
  </si>
  <si>
    <t>Мероприятия, проводимые Администрацией Яковлевского муниципального округа</t>
  </si>
  <si>
    <t>99 9 99 21620</t>
  </si>
  <si>
    <t>02 0 Ю6 93140</t>
  </si>
  <si>
    <t>02 1 01 22230</t>
  </si>
  <si>
    <t>Обеспечение бесплатным питанием детей из семей граждан запаса, призванных на военную службу по мобилизации в Вооруженные Силы Российской Федерации, добровольцев, военнослужащих и участников Специальной военной операции</t>
  </si>
  <si>
    <t>05 0 03 21380</t>
  </si>
  <si>
    <t>Строительство сетей инженерной инфраструктуры, строительный контроль</t>
  </si>
  <si>
    <t>14 0 0Ф 00000</t>
  </si>
  <si>
    <t>14 0 0Ф L5990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</si>
</sst>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dd\.mmm"/>
    <numFmt numFmtId="166" formatCode="_-* #\ ##0.00_р_._-;\-* #\ ##0.00_р_._-;_-* &quot;-&quot;??_р_._-;_-@_-"/>
    <numFmt numFmtId="167" formatCode="_-* #\ ##0.00000_р_._-;\-* #\ ##0.00000_р_._-;_-* &quot;-&quot;??_р_._-;_-@_-"/>
    <numFmt numFmtId="168" formatCode="_-* #\ ##0.000_р_._-;\-* #\ ##0.000_р_._-;_-* &quot;-&quot;??_р_._-;_-@_-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134"/>
      <scheme val="minor"/>
    </font>
    <font>
      <sz val="13"/>
      <color theme="1"/>
      <name val="Times New Roman"/>
      <charset val="204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8"/>
      <color theme="1"/>
      <name val="Times New Roman"/>
      <charset val="204"/>
    </font>
    <font>
      <b/>
      <sz val="10"/>
      <color theme="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b/>
      <sz val="11"/>
      <name val="Times New Roman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sz val="11"/>
      <name val="Calibri"/>
      <charset val="134"/>
      <scheme val="minor"/>
    </font>
    <font>
      <b/>
      <sz val="11"/>
      <name val="Calibri"/>
      <charset val="134"/>
      <scheme val="minor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166" fontId="16" fillId="0" borderId="0" applyFont="0" applyFill="0" applyBorder="0" applyAlignment="0" applyProtection="0"/>
  </cellStyleXfs>
  <cellXfs count="422">
    <xf numFmtId="0" fontId="0" fillId="0" borderId="0" xfId="0"/>
    <xf numFmtId="0" fontId="0" fillId="2" borderId="0" xfId="0" applyFill="1"/>
    <xf numFmtId="0" fontId="5" fillId="0" borderId="0" xfId="0" applyFont="1"/>
    <xf numFmtId="0" fontId="0" fillId="3" borderId="0" xfId="0" applyFill="1"/>
    <xf numFmtId="0" fontId="0" fillId="0" borderId="0" xfId="0" applyFill="1"/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4" xfId="0" applyFont="1" applyBorder="1"/>
    <xf numFmtId="0" fontId="8" fillId="0" borderId="8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0" fontId="9" fillId="0" borderId="4" xfId="0" applyFont="1" applyBorder="1"/>
    <xf numFmtId="49" fontId="7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wrapText="1"/>
    </xf>
    <xf numFmtId="49" fontId="8" fillId="0" borderId="4" xfId="0" applyNumberFormat="1" applyFont="1" applyFill="1" applyBorder="1" applyAlignment="1">
      <alignment horizontal="center" wrapText="1"/>
    </xf>
    <xf numFmtId="0" fontId="11" fillId="0" borderId="4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49" fontId="8" fillId="0" borderId="0" xfId="0" applyNumberFormat="1" applyFont="1" applyFill="1" applyAlignment="1">
      <alignment horizontal="center" wrapText="1"/>
    </xf>
    <xf numFmtId="0" fontId="9" fillId="2" borderId="4" xfId="0" applyFont="1" applyFill="1" applyBorder="1"/>
    <xf numFmtId="0" fontId="7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wrapText="1"/>
    </xf>
    <xf numFmtId="0" fontId="7" fillId="2" borderId="4" xfId="0" applyFont="1" applyFill="1" applyBorder="1"/>
    <xf numFmtId="49" fontId="8" fillId="0" borderId="7" xfId="0" applyNumberFormat="1" applyFont="1" applyFill="1" applyBorder="1" applyAlignment="1">
      <alignment horizontal="center" wrapText="1"/>
    </xf>
    <xf numFmtId="49" fontId="8" fillId="4" borderId="4" xfId="0" applyNumberFormat="1" applyFont="1" applyFill="1" applyBorder="1" applyAlignment="1">
      <alignment horizontal="center" wrapText="1"/>
    </xf>
    <xf numFmtId="49" fontId="8" fillId="4" borderId="7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wrapText="1"/>
    </xf>
    <xf numFmtId="0" fontId="7" fillId="0" borderId="0" xfId="0" applyFont="1" applyFill="1"/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7" fontId="9" fillId="0" borderId="4" xfId="1" applyNumberFormat="1" applyFont="1" applyFill="1" applyBorder="1" applyAlignment="1">
      <alignment horizontal="center"/>
    </xf>
    <xf numFmtId="166" fontId="7" fillId="0" borderId="4" xfId="1" applyFont="1" applyFill="1" applyBorder="1" applyAlignment="1">
      <alignment horizontal="center"/>
    </xf>
    <xf numFmtId="166" fontId="9" fillId="0" borderId="4" xfId="1" applyFont="1" applyFill="1" applyBorder="1" applyAlignment="1">
      <alignment horizontal="center"/>
    </xf>
    <xf numFmtId="168" fontId="9" fillId="0" borderId="4" xfId="1" applyNumberFormat="1" applyFont="1" applyFill="1" applyBorder="1" applyAlignment="1">
      <alignment horizontal="center"/>
    </xf>
    <xf numFmtId="167" fontId="7" fillId="0" borderId="4" xfId="1" applyNumberFormat="1" applyFont="1" applyFill="1" applyBorder="1" applyAlignment="1">
      <alignment horizontal="center"/>
    </xf>
    <xf numFmtId="168" fontId="7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7" fontId="7" fillId="0" borderId="4" xfId="1" applyNumberFormat="1" applyFont="1" applyFill="1" applyBorder="1"/>
    <xf numFmtId="166" fontId="7" fillId="0" borderId="4" xfId="0" applyNumberFormat="1" applyFont="1" applyFill="1" applyBorder="1"/>
    <xf numFmtId="166" fontId="7" fillId="0" borderId="0" xfId="1" applyFont="1" applyFill="1"/>
    <xf numFmtId="166" fontId="0" fillId="0" borderId="0" xfId="1" applyFont="1" applyFill="1"/>
    <xf numFmtId="166" fontId="7" fillId="0" borderId="4" xfId="1" applyFont="1" applyFill="1" applyBorder="1"/>
    <xf numFmtId="165" fontId="7" fillId="0" borderId="4" xfId="0" applyNumberFormat="1" applyFont="1" applyBorder="1"/>
    <xf numFmtId="49" fontId="8" fillId="4" borderId="2" xfId="0" applyNumberFormat="1" applyFont="1" applyFill="1" applyBorder="1" applyAlignment="1">
      <alignment horizontal="center" wrapText="1"/>
    </xf>
    <xf numFmtId="0" fontId="7" fillId="3" borderId="4" xfId="0" applyFont="1" applyFill="1" applyBorder="1"/>
    <xf numFmtId="49" fontId="7" fillId="3" borderId="4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/>
    </xf>
    <xf numFmtId="49" fontId="10" fillId="4" borderId="2" xfId="0" applyNumberFormat="1" applyFont="1" applyFill="1" applyBorder="1" applyAlignment="1">
      <alignment horizontal="center" wrapText="1"/>
    </xf>
    <xf numFmtId="49" fontId="8" fillId="0" borderId="8" xfId="0" applyNumberFormat="1" applyFont="1" applyFill="1" applyBorder="1" applyAlignment="1">
      <alignment horizont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6" fontId="13" fillId="0" borderId="4" xfId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 wrapText="1"/>
    </xf>
    <xf numFmtId="0" fontId="7" fillId="0" borderId="0" xfId="0" applyFont="1"/>
    <xf numFmtId="0" fontId="15" fillId="0" borderId="4" xfId="0" applyFont="1" applyFill="1" applyBorder="1" applyAlignment="1">
      <alignment wrapText="1"/>
    </xf>
    <xf numFmtId="0" fontId="0" fillId="0" borderId="0" xfId="0" applyFill="1" applyAlignment="1">
      <alignment wrapText="1"/>
    </xf>
    <xf numFmtId="164" fontId="7" fillId="0" borderId="4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/>
    <xf numFmtId="164" fontId="9" fillId="4" borderId="4" xfId="1" applyNumberFormat="1" applyFont="1" applyFill="1" applyBorder="1" applyAlignment="1">
      <alignment horizontal="center"/>
    </xf>
    <xf numFmtId="164" fontId="9" fillId="0" borderId="4" xfId="0" applyNumberFormat="1" applyFont="1" applyFill="1" applyBorder="1"/>
    <xf numFmtId="164" fontId="9" fillId="0" borderId="4" xfId="1" applyNumberFormat="1" applyFont="1" applyFill="1" applyBorder="1"/>
    <xf numFmtId="164" fontId="7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/>
    <xf numFmtId="164" fontId="7" fillId="0" borderId="4" xfId="1" applyNumberFormat="1" applyFont="1" applyFill="1" applyBorder="1"/>
    <xf numFmtId="164" fontId="7" fillId="0" borderId="4" xfId="0" applyNumberFormat="1" applyFont="1" applyFill="1" applyBorder="1"/>
    <xf numFmtId="164" fontId="7" fillId="0" borderId="5" xfId="0" applyNumberFormat="1" applyFont="1" applyFill="1" applyBorder="1"/>
    <xf numFmtId="164" fontId="7" fillId="0" borderId="4" xfId="1" applyNumberFormat="1" applyFont="1" applyFill="1" applyBorder="1" applyAlignment="1"/>
    <xf numFmtId="164" fontId="9" fillId="0" borderId="4" xfId="1" applyNumberFormat="1" applyFont="1" applyFill="1" applyBorder="1" applyAlignment="1"/>
    <xf numFmtId="164" fontId="9" fillId="0" borderId="0" xfId="0" applyNumberFormat="1" applyFont="1" applyFill="1"/>
    <xf numFmtId="164" fontId="7" fillId="0" borderId="0" xfId="0" applyNumberFormat="1" applyFont="1" applyFill="1"/>
    <xf numFmtId="164" fontId="9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9" fillId="0" borderId="0" xfId="1" applyNumberFormat="1" applyFont="1" applyFill="1"/>
    <xf numFmtId="164" fontId="7" fillId="0" borderId="0" xfId="1" applyNumberFormat="1" applyFont="1" applyFill="1"/>
    <xf numFmtId="164" fontId="9" fillId="0" borderId="4" xfId="0" applyNumberFormat="1" applyFont="1" applyFill="1" applyBorder="1" applyAlignment="1">
      <alignment horizontal="center"/>
    </xf>
    <xf numFmtId="164" fontId="7" fillId="4" borderId="4" xfId="1" applyNumberFormat="1" applyFont="1" applyFill="1" applyBorder="1"/>
    <xf numFmtId="164" fontId="13" fillId="0" borderId="4" xfId="1" applyNumberFormat="1" applyFont="1" applyFill="1" applyBorder="1"/>
    <xf numFmtId="164" fontId="9" fillId="4" borderId="4" xfId="1" applyNumberFormat="1" applyFont="1" applyFill="1" applyBorder="1"/>
    <xf numFmtId="164" fontId="11" fillId="0" borderId="4" xfId="1" applyNumberFormat="1" applyFont="1" applyFill="1" applyBorder="1"/>
    <xf numFmtId="164" fontId="13" fillId="0" borderId="4" xfId="1" applyNumberFormat="1" applyFont="1" applyFill="1" applyBorder="1" applyAlignment="1">
      <alignment horizontal="center"/>
    </xf>
    <xf numFmtId="164" fontId="14" fillId="0" borderId="4" xfId="1" applyNumberFormat="1" applyFont="1" applyFill="1" applyBorder="1"/>
    <xf numFmtId="49" fontId="19" fillId="0" borderId="4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wrapText="1"/>
    </xf>
    <xf numFmtId="0" fontId="20" fillId="0" borderId="2" xfId="0" applyFont="1" applyFill="1" applyBorder="1" applyAlignment="1">
      <alignment vertical="center" wrapText="1"/>
    </xf>
    <xf numFmtId="49" fontId="22" fillId="0" borderId="2" xfId="0" applyNumberFormat="1" applyFont="1" applyFill="1" applyBorder="1" applyAlignment="1">
      <alignment horizontal="center" wrapText="1"/>
    </xf>
    <xf numFmtId="164" fontId="23" fillId="0" borderId="4" xfId="1" applyNumberFormat="1" applyFont="1" applyFill="1" applyBorder="1" applyAlignment="1">
      <alignment horizontal="center"/>
    </xf>
    <xf numFmtId="164" fontId="24" fillId="0" borderId="4" xfId="1" applyNumberFormat="1" applyFont="1" applyFill="1" applyBorder="1" applyAlignment="1">
      <alignment horizontal="center"/>
    </xf>
    <xf numFmtId="164" fontId="24" fillId="0" borderId="4" xfId="1" applyNumberFormat="1" applyFont="1" applyFill="1" applyBorder="1"/>
    <xf numFmtId="0" fontId="23" fillId="0" borderId="4" xfId="0" applyFont="1" applyFill="1" applyBorder="1" applyAlignment="1">
      <alignment wrapText="1"/>
    </xf>
    <xf numFmtId="49" fontId="19" fillId="4" borderId="2" xfId="0" applyNumberFormat="1" applyFont="1" applyFill="1" applyBorder="1" applyAlignment="1">
      <alignment horizontal="center" wrapText="1"/>
    </xf>
    <xf numFmtId="164" fontId="23" fillId="0" borderId="4" xfId="1" applyNumberFormat="1" applyFont="1" applyFill="1" applyBorder="1"/>
    <xf numFmtId="164" fontId="23" fillId="0" borderId="4" xfId="0" applyNumberFormat="1" applyFont="1" applyFill="1" applyBorder="1"/>
    <xf numFmtId="164" fontId="24" fillId="0" borderId="4" xfId="0" applyNumberFormat="1" applyFont="1" applyFill="1" applyBorder="1"/>
    <xf numFmtId="0" fontId="25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wrapText="1"/>
    </xf>
    <xf numFmtId="49" fontId="19" fillId="0" borderId="8" xfId="0" applyNumberFormat="1" applyFont="1" applyFill="1" applyBorder="1" applyAlignment="1">
      <alignment horizontal="center" wrapText="1"/>
    </xf>
    <xf numFmtId="49" fontId="22" fillId="0" borderId="4" xfId="0" applyNumberFormat="1" applyFont="1" applyFill="1" applyBorder="1" applyAlignment="1">
      <alignment horizontal="center" wrapText="1"/>
    </xf>
    <xf numFmtId="0" fontId="24" fillId="0" borderId="4" xfId="0" applyFont="1" applyFill="1" applyBorder="1" applyAlignment="1">
      <alignment wrapText="1"/>
    </xf>
    <xf numFmtId="164" fontId="2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/>
    <xf numFmtId="164" fontId="24" fillId="4" borderId="4" xfId="1" applyNumberFormat="1" applyFont="1" applyFill="1" applyBorder="1" applyAlignment="1">
      <alignment horizontal="center"/>
    </xf>
    <xf numFmtId="0" fontId="26" fillId="0" borderId="2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wrapText="1"/>
    </xf>
    <xf numFmtId="0" fontId="28" fillId="0" borderId="2" xfId="0" applyFont="1" applyFill="1" applyBorder="1" applyAlignment="1">
      <alignment wrapText="1"/>
    </xf>
    <xf numFmtId="49" fontId="29" fillId="0" borderId="2" xfId="0" applyNumberFormat="1" applyFont="1" applyFill="1" applyBorder="1" applyAlignment="1">
      <alignment horizontal="center" wrapText="1"/>
    </xf>
    <xf numFmtId="0" fontId="30" fillId="0" borderId="4" xfId="0" applyFont="1" applyBorder="1"/>
    <xf numFmtId="49" fontId="31" fillId="0" borderId="4" xfId="0" applyNumberFormat="1" applyFont="1" applyBorder="1" applyAlignment="1">
      <alignment horizontal="center"/>
    </xf>
    <xf numFmtId="164" fontId="31" fillId="0" borderId="4" xfId="1" applyNumberFormat="1" applyFont="1" applyFill="1" applyBorder="1" applyAlignment="1">
      <alignment horizontal="center"/>
    </xf>
    <xf numFmtId="164" fontId="30" fillId="0" borderId="4" xfId="1" applyNumberFormat="1" applyFont="1" applyFill="1" applyBorder="1" applyAlignment="1">
      <alignment horizontal="center"/>
    </xf>
    <xf numFmtId="164" fontId="31" fillId="0" borderId="0" xfId="1" applyNumberFormat="1" applyFont="1" applyFill="1" applyAlignment="1">
      <alignment horizontal="center"/>
    </xf>
    <xf numFmtId="164" fontId="32" fillId="0" borderId="0" xfId="1" applyNumberFormat="1" applyFont="1" applyFill="1" applyAlignment="1">
      <alignment horizontal="center"/>
    </xf>
    <xf numFmtId="164" fontId="32" fillId="0" borderId="0" xfId="1" applyNumberFormat="1" applyFont="1" applyFill="1"/>
    <xf numFmtId="164" fontId="31" fillId="0" borderId="4" xfId="1" applyNumberFormat="1" applyFont="1" applyFill="1" applyBorder="1"/>
    <xf numFmtId="164" fontId="31" fillId="0" borderId="4" xfId="0" applyNumberFormat="1" applyFont="1" applyFill="1" applyBorder="1"/>
    <xf numFmtId="0" fontId="32" fillId="0" borderId="0" xfId="0" applyFont="1"/>
    <xf numFmtId="0" fontId="33" fillId="0" borderId="4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164" fontId="23" fillId="0" borderId="0" xfId="1" applyNumberFormat="1" applyFont="1" applyFill="1"/>
    <xf numFmtId="164" fontId="34" fillId="0" borderId="0" xfId="1" applyNumberFormat="1" applyFont="1" applyFill="1"/>
    <xf numFmtId="0" fontId="25" fillId="0" borderId="4" xfId="0" applyFont="1" applyFill="1" applyBorder="1" applyAlignment="1">
      <alignment wrapText="1"/>
    </xf>
    <xf numFmtId="0" fontId="35" fillId="0" borderId="12" xfId="0" applyFont="1" applyFill="1" applyBorder="1" applyAlignment="1">
      <alignment vertical="center" wrapText="1"/>
    </xf>
    <xf numFmtId="0" fontId="23" fillId="0" borderId="4" xfId="0" applyFont="1" applyBorder="1"/>
    <xf numFmtId="49" fontId="23" fillId="0" borderId="4" xfId="0" applyNumberFormat="1" applyFont="1" applyBorder="1" applyAlignment="1">
      <alignment horizontal="center"/>
    </xf>
    <xf numFmtId="0" fontId="34" fillId="0" borderId="0" xfId="0" applyFont="1"/>
    <xf numFmtId="0" fontId="30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horizontal="left" vertical="center" wrapText="1"/>
    </xf>
    <xf numFmtId="0" fontId="20" fillId="4" borderId="12" xfId="0" applyFont="1" applyFill="1" applyBorder="1" applyAlignment="1">
      <alignment vertical="center" wrapText="1"/>
    </xf>
    <xf numFmtId="49" fontId="22" fillId="4" borderId="2" xfId="0" applyNumberFormat="1" applyFont="1" applyFill="1" applyBorder="1" applyAlignment="1">
      <alignment horizontal="center" wrapText="1"/>
    </xf>
    <xf numFmtId="0" fontId="38" fillId="0" borderId="12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vertical="center" wrapText="1"/>
    </xf>
    <xf numFmtId="0" fontId="35" fillId="4" borderId="14" xfId="0" applyFont="1" applyFill="1" applyBorder="1" applyAlignment="1">
      <alignment vertical="center" wrapText="1"/>
    </xf>
    <xf numFmtId="164" fontId="30" fillId="0" borderId="4" xfId="1" applyNumberFormat="1" applyFont="1" applyFill="1" applyBorder="1"/>
    <xf numFmtId="49" fontId="19" fillId="0" borderId="3" xfId="0" applyNumberFormat="1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25" fillId="0" borderId="14" xfId="0" applyFont="1" applyFill="1" applyBorder="1" applyAlignment="1">
      <alignment vertical="center" wrapText="1"/>
    </xf>
    <xf numFmtId="49" fontId="19" fillId="4" borderId="4" xfId="0" applyNumberFormat="1" applyFont="1" applyFill="1" applyBorder="1" applyAlignment="1">
      <alignment horizontal="center" wrapText="1"/>
    </xf>
    <xf numFmtId="0" fontId="23" fillId="0" borderId="4" xfId="0" applyFont="1" applyFill="1" applyBorder="1" applyAlignment="1">
      <alignment vertical="center" wrapText="1"/>
    </xf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49" fontId="7" fillId="4" borderId="0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 wrapText="1"/>
    </xf>
    <xf numFmtId="164" fontId="7" fillId="4" borderId="4" xfId="1" applyNumberFormat="1" applyFont="1" applyFill="1" applyBorder="1" applyAlignment="1">
      <alignment horizontal="center"/>
    </xf>
    <xf numFmtId="164" fontId="5" fillId="4" borderId="0" xfId="1" applyNumberFormat="1" applyFont="1" applyFill="1"/>
    <xf numFmtId="164" fontId="9" fillId="4" borderId="4" xfId="0" applyNumberFormat="1" applyFont="1" applyFill="1" applyBorder="1"/>
    <xf numFmtId="0" fontId="0" fillId="4" borderId="0" xfId="0" applyFill="1"/>
    <xf numFmtId="164" fontId="0" fillId="4" borderId="0" xfId="1" applyNumberFormat="1" applyFont="1" applyFill="1"/>
    <xf numFmtId="164" fontId="7" fillId="4" borderId="4" xfId="0" applyNumberFormat="1" applyFont="1" applyFill="1" applyBorder="1"/>
    <xf numFmtId="0" fontId="25" fillId="4" borderId="4" xfId="0" applyFont="1" applyFill="1" applyBorder="1" applyAlignment="1">
      <alignment vertical="center" wrapText="1"/>
    </xf>
    <xf numFmtId="0" fontId="26" fillId="4" borderId="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49" fontId="40" fillId="0" borderId="2" xfId="0" applyNumberFormat="1" applyFont="1" applyFill="1" applyBorder="1" applyAlignment="1">
      <alignment horizontal="center" wrapText="1"/>
    </xf>
    <xf numFmtId="0" fontId="41" fillId="0" borderId="2" xfId="0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0" fontId="18" fillId="0" borderId="4" xfId="0" applyFont="1" applyFill="1" applyBorder="1" applyAlignment="1">
      <alignment wrapText="1"/>
    </xf>
    <xf numFmtId="164" fontId="0" fillId="0" borderId="0" xfId="0" applyNumberFormat="1"/>
    <xf numFmtId="164" fontId="5" fillId="0" borderId="0" xfId="0" applyNumberFormat="1" applyFont="1"/>
    <xf numFmtId="164" fontId="0" fillId="2" borderId="0" xfId="0" applyNumberFormat="1" applyFill="1"/>
    <xf numFmtId="164" fontId="23" fillId="0" borderId="0" xfId="1" applyNumberFormat="1" applyFont="1" applyFill="1" applyAlignment="1">
      <alignment horizontal="center"/>
    </xf>
    <xf numFmtId="164" fontId="34" fillId="0" borderId="0" xfId="1" applyNumberFormat="1" applyFont="1" applyFill="1" applyAlignment="1">
      <alignment horizontal="center"/>
    </xf>
    <xf numFmtId="49" fontId="22" fillId="0" borderId="7" xfId="0" applyNumberFormat="1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 wrapText="1"/>
    </xf>
    <xf numFmtId="49" fontId="22" fillId="0" borderId="3" xfId="0" applyNumberFormat="1" applyFont="1" applyFill="1" applyBorder="1" applyAlignment="1">
      <alignment horizontal="center" wrapText="1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49" fontId="23" fillId="0" borderId="0" xfId="0" applyNumberFormat="1" applyFont="1" applyBorder="1" applyAlignment="1">
      <alignment horizontal="center"/>
    </xf>
    <xf numFmtId="164" fontId="17" fillId="0" borderId="4" xfId="1" applyNumberFormat="1" applyFont="1" applyFill="1" applyBorder="1" applyAlignment="1">
      <alignment horizontal="center"/>
    </xf>
    <xf numFmtId="164" fontId="45" fillId="0" borderId="0" xfId="1" applyNumberFormat="1" applyFont="1" applyFill="1"/>
    <xf numFmtId="164" fontId="17" fillId="0" borderId="4" xfId="1" applyNumberFormat="1" applyFont="1" applyFill="1" applyBorder="1"/>
    <xf numFmtId="164" fontId="17" fillId="0" borderId="4" xfId="0" applyNumberFormat="1" applyFont="1" applyFill="1" applyBorder="1"/>
    <xf numFmtId="165" fontId="42" fillId="0" borderId="4" xfId="0" applyNumberFormat="1" applyFont="1" applyBorder="1"/>
    <xf numFmtId="49" fontId="42" fillId="0" borderId="4" xfId="0" applyNumberFormat="1" applyFont="1" applyBorder="1" applyAlignment="1">
      <alignment horizontal="center"/>
    </xf>
    <xf numFmtId="49" fontId="44" fillId="0" borderId="2" xfId="0" applyNumberFormat="1" applyFont="1" applyFill="1" applyBorder="1" applyAlignment="1">
      <alignment horizontal="center" wrapText="1"/>
    </xf>
    <xf numFmtId="164" fontId="42" fillId="0" borderId="4" xfId="1" applyNumberFormat="1" applyFont="1" applyFill="1" applyBorder="1"/>
    <xf numFmtId="164" fontId="17" fillId="0" borderId="0" xfId="1" applyNumberFormat="1" applyFont="1" applyFill="1"/>
    <xf numFmtId="164" fontId="46" fillId="0" borderId="0" xfId="1" applyNumberFormat="1" applyFont="1" applyFill="1"/>
    <xf numFmtId="0" fontId="45" fillId="0" borderId="0" xfId="0" applyFont="1"/>
    <xf numFmtId="49" fontId="43" fillId="0" borderId="2" xfId="0" applyNumberFormat="1" applyFont="1" applyFill="1" applyBorder="1" applyAlignment="1">
      <alignment horizontal="center" wrapText="1"/>
    </xf>
    <xf numFmtId="164" fontId="42" fillId="0" borderId="4" xfId="1" applyNumberFormat="1" applyFont="1" applyFill="1" applyBorder="1" applyAlignment="1">
      <alignment horizontal="center"/>
    </xf>
    <xf numFmtId="164" fontId="42" fillId="0" borderId="0" xfId="1" applyNumberFormat="1" applyFont="1" applyFill="1"/>
    <xf numFmtId="164" fontId="42" fillId="0" borderId="0" xfId="0" applyNumberFormat="1" applyFont="1" applyFill="1"/>
    <xf numFmtId="164" fontId="42" fillId="0" borderId="9" xfId="1" applyNumberFormat="1" applyFont="1" applyFill="1" applyBorder="1"/>
    <xf numFmtId="164" fontId="42" fillId="0" borderId="0" xfId="0" applyNumberFormat="1" applyFont="1" applyFill="1" applyAlignment="1">
      <alignment horizontal="center"/>
    </xf>
    <xf numFmtId="164" fontId="42" fillId="0" borderId="4" xfId="0" applyNumberFormat="1" applyFont="1" applyFill="1" applyBorder="1"/>
    <xf numFmtId="164" fontId="23" fillId="0" borderId="0" xfId="0" applyNumberFormat="1" applyFont="1" applyFill="1" applyAlignment="1">
      <alignment horizontal="center"/>
    </xf>
    <xf numFmtId="164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/>
    <xf numFmtId="164" fontId="23" fillId="0" borderId="5" xfId="0" applyNumberFormat="1" applyFont="1" applyFill="1" applyBorder="1"/>
    <xf numFmtId="0" fontId="47" fillId="0" borderId="4" xfId="0" applyFont="1" applyFill="1" applyBorder="1" applyAlignment="1">
      <alignment wrapText="1"/>
    </xf>
    <xf numFmtId="164" fontId="23" fillId="0" borderId="8" xfId="1" applyNumberFormat="1" applyFont="1" applyFill="1" applyBorder="1"/>
    <xf numFmtId="0" fontId="30" fillId="2" borderId="4" xfId="0" applyFont="1" applyFill="1" applyBorder="1"/>
    <xf numFmtId="49" fontId="30" fillId="2" borderId="4" xfId="0" applyNumberFormat="1" applyFont="1" applyFill="1" applyBorder="1" applyAlignment="1">
      <alignment horizontal="center"/>
    </xf>
    <xf numFmtId="164" fontId="30" fillId="0" borderId="4" xfId="0" applyNumberFormat="1" applyFont="1" applyFill="1" applyBorder="1"/>
    <xf numFmtId="0" fontId="32" fillId="2" borderId="0" xfId="0" applyFont="1" applyFill="1"/>
    <xf numFmtId="49" fontId="30" fillId="0" borderId="4" xfId="0" applyNumberFormat="1" applyFont="1" applyBorder="1" applyAlignment="1">
      <alignment horizontal="center"/>
    </xf>
    <xf numFmtId="0" fontId="36" fillId="0" borderId="4" xfId="0" applyFont="1" applyFill="1" applyBorder="1" applyAlignment="1">
      <alignment horizontal="left" vertical="center" wrapText="1"/>
    </xf>
    <xf numFmtId="164" fontId="30" fillId="0" borderId="0" xfId="1" applyNumberFormat="1" applyFont="1" applyFill="1"/>
    <xf numFmtId="164" fontId="48" fillId="0" borderId="0" xfId="1" applyNumberFormat="1" applyFont="1" applyFill="1"/>
    <xf numFmtId="0" fontId="48" fillId="0" borderId="0" xfId="0" applyFont="1"/>
    <xf numFmtId="0" fontId="31" fillId="2" borderId="4" xfId="0" applyFont="1" applyFill="1" applyBorder="1"/>
    <xf numFmtId="0" fontId="31" fillId="2" borderId="4" xfId="0" applyFont="1" applyFill="1" applyBorder="1" applyAlignment="1">
      <alignment horizontal="center"/>
    </xf>
    <xf numFmtId="49" fontId="31" fillId="2" borderId="4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wrapText="1"/>
    </xf>
    <xf numFmtId="49" fontId="29" fillId="0" borderId="4" xfId="0" applyNumberFormat="1" applyFont="1" applyFill="1" applyBorder="1" applyAlignment="1">
      <alignment horizontal="center" wrapText="1"/>
    </xf>
    <xf numFmtId="49" fontId="40" fillId="0" borderId="4" xfId="0" applyNumberFormat="1" applyFont="1" applyFill="1" applyBorder="1" applyAlignment="1">
      <alignment horizontal="center" wrapText="1"/>
    </xf>
    <xf numFmtId="164" fontId="31" fillId="0" borderId="0" xfId="1" applyNumberFormat="1" applyFont="1" applyFill="1"/>
    <xf numFmtId="0" fontId="7" fillId="4" borderId="4" xfId="0" applyFont="1" applyFill="1" applyBorder="1"/>
    <xf numFmtId="0" fontId="7" fillId="4" borderId="4" xfId="0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164" fontId="5" fillId="4" borderId="0" xfId="1" applyNumberFormat="1" applyFont="1" applyFill="1" applyAlignment="1">
      <alignment horizontal="center"/>
    </xf>
    <xf numFmtId="164" fontId="23" fillId="4" borderId="4" xfId="0" applyNumberFormat="1" applyFont="1" applyFill="1" applyBorder="1"/>
    <xf numFmtId="164" fontId="7" fillId="4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23" fillId="4" borderId="4" xfId="0" applyFont="1" applyFill="1" applyBorder="1"/>
    <xf numFmtId="0" fontId="23" fillId="4" borderId="4" xfId="0" applyFont="1" applyFill="1" applyBorder="1" applyAlignment="1">
      <alignment horizontal="center"/>
    </xf>
    <xf numFmtId="49" fontId="23" fillId="4" borderId="4" xfId="0" applyNumberFormat="1" applyFont="1" applyFill="1" applyBorder="1" applyAlignment="1">
      <alignment horizontal="center"/>
    </xf>
    <xf numFmtId="0" fontId="47" fillId="4" borderId="2" xfId="0" applyFont="1" applyFill="1" applyBorder="1" applyAlignment="1">
      <alignment wrapText="1"/>
    </xf>
    <xf numFmtId="49" fontId="22" fillId="4" borderId="4" xfId="0" applyNumberFormat="1" applyFont="1" applyFill="1" applyBorder="1" applyAlignment="1">
      <alignment horizontal="center" wrapText="1"/>
    </xf>
    <xf numFmtId="164" fontId="23" fillId="4" borderId="4" xfId="1" applyNumberFormat="1" applyFont="1" applyFill="1" applyBorder="1" applyAlignment="1">
      <alignment horizontal="center"/>
    </xf>
    <xf numFmtId="164" fontId="23" fillId="4" borderId="0" xfId="0" applyNumberFormat="1" applyFont="1" applyFill="1" applyAlignment="1">
      <alignment horizontal="center"/>
    </xf>
    <xf numFmtId="164" fontId="34" fillId="4" borderId="0" xfId="0" applyNumberFormat="1" applyFont="1" applyFill="1" applyAlignment="1">
      <alignment horizontal="center"/>
    </xf>
    <xf numFmtId="164" fontId="34" fillId="4" borderId="0" xfId="0" applyNumberFormat="1" applyFont="1" applyFill="1"/>
    <xf numFmtId="164" fontId="23" fillId="4" borderId="4" xfId="1" applyNumberFormat="1" applyFont="1" applyFill="1" applyBorder="1"/>
    <xf numFmtId="164" fontId="23" fillId="4" borderId="5" xfId="0" applyNumberFormat="1" applyFont="1" applyFill="1" applyBorder="1"/>
    <xf numFmtId="0" fontId="34" fillId="4" borderId="0" xfId="0" applyFont="1" applyFill="1"/>
    <xf numFmtId="0" fontId="24" fillId="4" borderId="4" xfId="0" applyFont="1" applyFill="1" applyBorder="1"/>
    <xf numFmtId="0" fontId="24" fillId="4" borderId="4" xfId="0" applyFont="1" applyFill="1" applyBorder="1" applyAlignment="1">
      <alignment horizontal="center"/>
    </xf>
    <xf numFmtId="49" fontId="24" fillId="4" borderId="4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wrapText="1"/>
    </xf>
    <xf numFmtId="164" fontId="24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/>
    <xf numFmtId="164" fontId="24" fillId="4" borderId="4" xfId="1" applyNumberFormat="1" applyFont="1" applyFill="1" applyBorder="1"/>
    <xf numFmtId="164" fontId="24" fillId="4" borderId="5" xfId="0" applyNumberFormat="1" applyFont="1" applyFill="1" applyBorder="1"/>
    <xf numFmtId="0" fontId="3" fillId="4" borderId="0" xfId="0" applyFont="1" applyFill="1"/>
    <xf numFmtId="0" fontId="25" fillId="4" borderId="7" xfId="0" applyFont="1" applyFill="1" applyBorder="1" applyAlignment="1">
      <alignment horizontal="left" wrapText="1"/>
    </xf>
    <xf numFmtId="165" fontId="7" fillId="4" borderId="4" xfId="0" applyNumberFormat="1" applyFont="1" applyFill="1" applyBorder="1"/>
    <xf numFmtId="164" fontId="9" fillId="4" borderId="0" xfId="1" applyNumberFormat="1" applyFont="1" applyFill="1"/>
    <xf numFmtId="164" fontId="7" fillId="4" borderId="0" xfId="1" applyNumberFormat="1" applyFont="1" applyFill="1"/>
    <xf numFmtId="164" fontId="7" fillId="4" borderId="0" xfId="0" applyNumberFormat="1" applyFont="1" applyFill="1"/>
    <xf numFmtId="164" fontId="7" fillId="4" borderId="9" xfId="1" applyNumberFormat="1" applyFont="1" applyFill="1" applyBorder="1"/>
    <xf numFmtId="164" fontId="7" fillId="4" borderId="0" xfId="0" applyNumberFormat="1" applyFont="1" applyFill="1" applyAlignment="1">
      <alignment horizontal="center"/>
    </xf>
    <xf numFmtId="0" fontId="23" fillId="4" borderId="4" xfId="0" applyFont="1" applyFill="1" applyBorder="1" applyAlignment="1">
      <alignment wrapText="1"/>
    </xf>
    <xf numFmtId="0" fontId="47" fillId="4" borderId="4" xfId="0" applyFont="1" applyFill="1" applyBorder="1" applyAlignment="1">
      <alignment wrapText="1"/>
    </xf>
    <xf numFmtId="164" fontId="23" fillId="4" borderId="0" xfId="1" applyNumberFormat="1" applyFont="1" applyFill="1"/>
    <xf numFmtId="164" fontId="34" fillId="4" borderId="0" xfId="1" applyNumberFormat="1" applyFont="1" applyFill="1"/>
    <xf numFmtId="164" fontId="23" fillId="4" borderId="8" xfId="1" applyNumberFormat="1" applyFont="1" applyFill="1" applyBorder="1"/>
    <xf numFmtId="0" fontId="26" fillId="4" borderId="4" xfId="0" applyFont="1" applyFill="1" applyBorder="1" applyAlignment="1">
      <alignment wrapText="1"/>
    </xf>
    <xf numFmtId="164" fontId="24" fillId="4" borderId="0" xfId="1" applyNumberFormat="1" applyFont="1" applyFill="1"/>
    <xf numFmtId="164" fontId="3" fillId="4" borderId="0" xfId="1" applyNumberFormat="1" applyFont="1" applyFill="1"/>
    <xf numFmtId="164" fontId="24" fillId="4" borderId="8" xfId="1" applyNumberFormat="1" applyFont="1" applyFill="1" applyBorder="1"/>
    <xf numFmtId="0" fontId="24" fillId="0" borderId="4" xfId="0" applyFont="1" applyBorder="1"/>
    <xf numFmtId="49" fontId="24" fillId="0" borderId="4" xfId="0" applyNumberFormat="1" applyFont="1" applyBorder="1" applyAlignment="1">
      <alignment horizontal="center"/>
    </xf>
    <xf numFmtId="0" fontId="18" fillId="4" borderId="4" xfId="0" applyFont="1" applyFill="1" applyBorder="1" applyAlignment="1">
      <alignment wrapText="1"/>
    </xf>
    <xf numFmtId="164" fontId="24" fillId="0" borderId="0" xfId="1" applyNumberFormat="1" applyFont="1" applyFill="1"/>
    <xf numFmtId="164" fontId="3" fillId="0" borderId="0" xfId="1" applyNumberFormat="1" applyFont="1" applyFill="1"/>
    <xf numFmtId="0" fontId="3" fillId="0" borderId="0" xfId="0" applyFont="1"/>
    <xf numFmtId="164" fontId="30" fillId="4" borderId="4" xfId="1" applyNumberFormat="1" applyFont="1" applyFill="1" applyBorder="1"/>
    <xf numFmtId="164" fontId="31" fillId="4" borderId="4" xfId="1" applyNumberFormat="1" applyFont="1" applyFill="1" applyBorder="1"/>
    <xf numFmtId="164" fontId="24" fillId="4" borderId="4" xfId="0" applyNumberFormat="1" applyFont="1" applyFill="1" applyBorder="1"/>
    <xf numFmtId="0" fontId="17" fillId="4" borderId="4" xfId="0" applyFont="1" applyFill="1" applyBorder="1"/>
    <xf numFmtId="49" fontId="17" fillId="4" borderId="4" xfId="0" applyNumberFormat="1" applyFont="1" applyFill="1" applyBorder="1" applyAlignment="1">
      <alignment horizontal="center"/>
    </xf>
    <xf numFmtId="0" fontId="27" fillId="4" borderId="12" xfId="0" applyFont="1" applyFill="1" applyBorder="1" applyAlignment="1">
      <alignment vertical="center" wrapText="1"/>
    </xf>
    <xf numFmtId="49" fontId="43" fillId="4" borderId="2" xfId="0" applyNumberFormat="1" applyFont="1" applyFill="1" applyBorder="1" applyAlignment="1">
      <alignment horizontal="center" wrapText="1"/>
    </xf>
    <xf numFmtId="164" fontId="42" fillId="4" borderId="4" xfId="1" applyNumberFormat="1" applyFont="1" applyFill="1" applyBorder="1"/>
    <xf numFmtId="164" fontId="42" fillId="4" borderId="4" xfId="1" applyNumberFormat="1" applyFont="1" applyFill="1" applyBorder="1" applyAlignment="1">
      <alignment horizontal="center"/>
    </xf>
    <xf numFmtId="164" fontId="17" fillId="4" borderId="4" xfId="1" applyNumberFormat="1" applyFont="1" applyFill="1" applyBorder="1" applyAlignment="1">
      <alignment horizontal="center"/>
    </xf>
    <xf numFmtId="164" fontId="42" fillId="4" borderId="0" xfId="1" applyNumberFormat="1" applyFont="1" applyFill="1"/>
    <xf numFmtId="164" fontId="45" fillId="4" borderId="0" xfId="1" applyNumberFormat="1" applyFont="1" applyFill="1"/>
    <xf numFmtId="164" fontId="42" fillId="4" borderId="4" xfId="0" applyNumberFormat="1" applyFont="1" applyFill="1" applyBorder="1"/>
    <xf numFmtId="0" fontId="45" fillId="4" borderId="0" xfId="0" applyFont="1" applyFill="1"/>
    <xf numFmtId="49" fontId="29" fillId="4" borderId="2" xfId="0" applyNumberFormat="1" applyFont="1" applyFill="1" applyBorder="1" applyAlignment="1">
      <alignment horizontal="center" wrapText="1"/>
    </xf>
    <xf numFmtId="0" fontId="30" fillId="4" borderId="4" xfId="0" applyFont="1" applyFill="1" applyBorder="1"/>
    <xf numFmtId="49" fontId="30" fillId="4" borderId="4" xfId="0" applyNumberFormat="1" applyFont="1" applyFill="1" applyBorder="1" applyAlignment="1">
      <alignment horizontal="center"/>
    </xf>
    <xf numFmtId="0" fontId="36" fillId="4" borderId="4" xfId="0" applyFont="1" applyFill="1" applyBorder="1" applyAlignment="1">
      <alignment horizontal="left" vertical="center" wrapText="1"/>
    </xf>
    <xf numFmtId="49" fontId="40" fillId="4" borderId="2" xfId="0" applyNumberFormat="1" applyFont="1" applyFill="1" applyBorder="1" applyAlignment="1">
      <alignment horizontal="center" wrapText="1"/>
    </xf>
    <xf numFmtId="164" fontId="30" fillId="4" borderId="4" xfId="1" applyNumberFormat="1" applyFont="1" applyFill="1" applyBorder="1" applyAlignment="1">
      <alignment horizontal="center"/>
    </xf>
    <xf numFmtId="164" fontId="30" fillId="4" borderId="0" xfId="1" applyNumberFormat="1" applyFont="1" applyFill="1"/>
    <xf numFmtId="164" fontId="48" fillId="4" borderId="0" xfId="1" applyNumberFormat="1" applyFont="1" applyFill="1"/>
    <xf numFmtId="164" fontId="30" fillId="4" borderId="4" xfId="0" applyNumberFormat="1" applyFont="1" applyFill="1" applyBorder="1"/>
    <xf numFmtId="0" fontId="48" fillId="4" borderId="0" xfId="0" applyFont="1" applyFill="1"/>
    <xf numFmtId="0" fontId="9" fillId="4" borderId="4" xfId="0" applyFont="1" applyFill="1" applyBorder="1"/>
    <xf numFmtId="49" fontId="9" fillId="4" borderId="4" xfId="0" applyNumberFormat="1" applyFont="1" applyFill="1" applyBorder="1" applyAlignment="1">
      <alignment horizontal="center"/>
    </xf>
    <xf numFmtId="164" fontId="13" fillId="4" borderId="4" xfId="1" applyNumberFormat="1" applyFont="1" applyFill="1" applyBorder="1"/>
    <xf numFmtId="0" fontId="39" fillId="4" borderId="4" xfId="0" applyFont="1" applyFill="1" applyBorder="1" applyAlignment="1">
      <alignment wrapText="1"/>
    </xf>
    <xf numFmtId="0" fontId="25" fillId="4" borderId="4" xfId="0" applyFont="1" applyFill="1" applyBorder="1" applyAlignment="1">
      <alignment wrapText="1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0" fontId="5" fillId="4" borderId="0" xfId="0" applyFont="1" applyFill="1"/>
    <xf numFmtId="0" fontId="26" fillId="4" borderId="0" xfId="0" applyFont="1" applyFill="1" applyBorder="1" applyAlignment="1">
      <alignment wrapText="1"/>
    </xf>
    <xf numFmtId="0" fontId="23" fillId="4" borderId="0" xfId="0" applyFont="1" applyFill="1" applyBorder="1"/>
    <xf numFmtId="0" fontId="23" fillId="4" borderId="0" xfId="0" applyFont="1" applyFill="1" applyBorder="1" applyAlignment="1">
      <alignment horizontal="center"/>
    </xf>
    <xf numFmtId="49" fontId="23" fillId="4" borderId="0" xfId="0" applyNumberFormat="1" applyFont="1" applyFill="1" applyBorder="1" applyAlignment="1">
      <alignment horizont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/>
    </xf>
    <xf numFmtId="49" fontId="24" fillId="4" borderId="0" xfId="0" applyNumberFormat="1" applyFont="1" applyFill="1" applyBorder="1" applyAlignment="1">
      <alignment horizontal="center"/>
    </xf>
    <xf numFmtId="164" fontId="2" fillId="4" borderId="0" xfId="1" applyNumberFormat="1" applyFont="1" applyFill="1"/>
    <xf numFmtId="0" fontId="2" fillId="4" borderId="0" xfId="0" applyFont="1" applyFill="1"/>
    <xf numFmtId="0" fontId="31" fillId="0" borderId="4" xfId="0" applyFont="1" applyBorder="1"/>
    <xf numFmtId="49" fontId="42" fillId="4" borderId="4" xfId="0" applyNumberFormat="1" applyFont="1" applyFill="1" applyBorder="1" applyAlignment="1">
      <alignment horizontal="center"/>
    </xf>
    <xf numFmtId="49" fontId="44" fillId="4" borderId="2" xfId="0" applyNumberFormat="1" applyFont="1" applyFill="1" applyBorder="1" applyAlignment="1">
      <alignment horizontal="center" wrapText="1"/>
    </xf>
    <xf numFmtId="164" fontId="17" fillId="4" borderId="4" xfId="1" applyNumberFormat="1" applyFont="1" applyFill="1" applyBorder="1"/>
    <xf numFmtId="164" fontId="17" fillId="4" borderId="0" xfId="1" applyNumberFormat="1" applyFont="1" applyFill="1"/>
    <xf numFmtId="164" fontId="46" fillId="4" borderId="0" xfId="1" applyNumberFormat="1" applyFont="1" applyFill="1"/>
    <xf numFmtId="164" fontId="17" fillId="4" borderId="4" xfId="0" applyNumberFormat="1" applyFont="1" applyFill="1" applyBorder="1"/>
    <xf numFmtId="164" fontId="34" fillId="0" borderId="0" xfId="0" applyNumberFormat="1" applyFont="1"/>
    <xf numFmtId="0" fontId="31" fillId="4" borderId="4" xfId="0" applyFont="1" applyFill="1" applyBorder="1"/>
    <xf numFmtId="49" fontId="31" fillId="4" borderId="4" xfId="0" applyNumberFormat="1" applyFont="1" applyFill="1" applyBorder="1" applyAlignment="1">
      <alignment horizontal="center"/>
    </xf>
    <xf numFmtId="0" fontId="28" fillId="4" borderId="4" xfId="0" applyFont="1" applyFill="1" applyBorder="1" applyAlignment="1">
      <alignment horizontal="left" vertical="center" wrapText="1"/>
    </xf>
    <xf numFmtId="164" fontId="31" fillId="4" borderId="4" xfId="1" applyNumberFormat="1" applyFont="1" applyFill="1" applyBorder="1" applyAlignment="1">
      <alignment horizontal="center"/>
    </xf>
    <xf numFmtId="164" fontId="31" fillId="4" borderId="0" xfId="1" applyNumberFormat="1" applyFont="1" applyFill="1"/>
    <xf numFmtId="164" fontId="32" fillId="4" borderId="0" xfId="1" applyNumberFormat="1" applyFont="1" applyFill="1"/>
    <xf numFmtId="164" fontId="31" fillId="4" borderId="4" xfId="0" applyNumberFormat="1" applyFont="1" applyFill="1" applyBorder="1"/>
    <xf numFmtId="0" fontId="32" fillId="4" borderId="0" xfId="0" applyFont="1" applyFill="1"/>
    <xf numFmtId="164" fontId="32" fillId="2" borderId="0" xfId="0" applyNumberFormat="1" applyFont="1" applyFill="1"/>
    <xf numFmtId="0" fontId="24" fillId="4" borderId="4" xfId="0" applyFont="1" applyFill="1" applyBorder="1" applyAlignment="1">
      <alignment wrapText="1"/>
    </xf>
    <xf numFmtId="0" fontId="49" fillId="0" borderId="2" xfId="0" applyFont="1" applyFill="1" applyBorder="1" applyAlignment="1">
      <alignment wrapText="1"/>
    </xf>
    <xf numFmtId="0" fontId="31" fillId="0" borderId="4" xfId="0" applyFont="1" applyFill="1" applyBorder="1" applyAlignment="1">
      <alignment wrapText="1"/>
    </xf>
    <xf numFmtId="0" fontId="50" fillId="0" borderId="1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0" fontId="26" fillId="0" borderId="4" xfId="0" applyFont="1" applyBorder="1" applyAlignment="1">
      <alignment wrapText="1"/>
    </xf>
    <xf numFmtId="0" fontId="21" fillId="0" borderId="14" xfId="0" applyFont="1" applyFill="1" applyBorder="1" applyAlignment="1">
      <alignment vertical="center" wrapText="1"/>
    </xf>
    <xf numFmtId="0" fontId="20" fillId="4" borderId="14" xfId="0" applyFont="1" applyFill="1" applyBorder="1" applyAlignment="1">
      <alignment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23" fillId="4" borderId="4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left" wrapText="1"/>
    </xf>
    <xf numFmtId="0" fontId="23" fillId="4" borderId="7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24" fillId="0" borderId="2" xfId="0" applyFont="1" applyBorder="1" applyAlignment="1">
      <alignment horizontal="left" wrapText="1"/>
    </xf>
    <xf numFmtId="0" fontId="24" fillId="4" borderId="2" xfId="0" applyFont="1" applyFill="1" applyBorder="1" applyAlignment="1">
      <alignment wrapText="1"/>
    </xf>
    <xf numFmtId="0" fontId="24" fillId="0" borderId="4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wrapText="1"/>
    </xf>
    <xf numFmtId="0" fontId="33" fillId="0" borderId="2" xfId="0" applyFont="1" applyFill="1" applyBorder="1" applyAlignment="1">
      <alignment vertical="center" wrapText="1"/>
    </xf>
    <xf numFmtId="0" fontId="51" fillId="4" borderId="2" xfId="0" applyFont="1" applyFill="1" applyBorder="1" applyAlignment="1">
      <alignment vertical="center" wrapText="1"/>
    </xf>
    <xf numFmtId="0" fontId="23" fillId="4" borderId="2" xfId="0" applyFont="1" applyFill="1" applyBorder="1" applyAlignment="1">
      <alignment wrapText="1"/>
    </xf>
    <xf numFmtId="0" fontId="51" fillId="0" borderId="12" xfId="0" applyFont="1" applyFill="1" applyBorder="1" applyAlignment="1">
      <alignment vertical="center" wrapText="1"/>
    </xf>
    <xf numFmtId="0" fontId="31" fillId="4" borderId="12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vertical="center" wrapText="1"/>
    </xf>
    <xf numFmtId="0" fontId="51" fillId="4" borderId="1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0" fontId="51" fillId="0" borderId="14" xfId="0" applyFont="1" applyFill="1" applyBorder="1" applyAlignment="1">
      <alignment vertical="center" wrapText="1"/>
    </xf>
    <xf numFmtId="0" fontId="1" fillId="0" borderId="0" xfId="0" applyFont="1"/>
    <xf numFmtId="0" fontId="53" fillId="4" borderId="4" xfId="0" applyFont="1" applyFill="1" applyBorder="1" applyAlignment="1">
      <alignment wrapText="1"/>
    </xf>
    <xf numFmtId="0" fontId="51" fillId="0" borderId="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49" fontId="19" fillId="4" borderId="8" xfId="0" applyNumberFormat="1" applyFont="1" applyFill="1" applyBorder="1" applyAlignment="1">
      <alignment horizontal="center" wrapText="1"/>
    </xf>
    <xf numFmtId="0" fontId="24" fillId="4" borderId="4" xfId="0" applyFont="1" applyFill="1" applyBorder="1" applyAlignment="1">
      <alignment vertical="center" wrapText="1"/>
    </xf>
    <xf numFmtId="0" fontId="24" fillId="4" borderId="7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 wrapText="1"/>
    </xf>
    <xf numFmtId="49" fontId="22" fillId="4" borderId="8" xfId="0" applyNumberFormat="1" applyFont="1" applyFill="1" applyBorder="1" applyAlignment="1">
      <alignment horizontal="center" wrapText="1"/>
    </xf>
    <xf numFmtId="49" fontId="8" fillId="4" borderId="11" xfId="0" applyNumberFormat="1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/>
    </xf>
    <xf numFmtId="164" fontId="54" fillId="4" borderId="4" xfId="1" applyNumberFormat="1" applyFont="1" applyFill="1" applyBorder="1"/>
    <xf numFmtId="0" fontId="8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5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/>
    <xf numFmtId="2" fontId="0" fillId="0" borderId="0" xfId="0" applyNumberFormat="1" applyFill="1"/>
    <xf numFmtId="0" fontId="37" fillId="5" borderId="4" xfId="0" applyFont="1" applyFill="1" applyBorder="1" applyAlignment="1">
      <alignment wrapText="1"/>
    </xf>
    <xf numFmtId="0" fontId="52" fillId="5" borderId="4" xfId="0" applyFont="1" applyFill="1" applyBorder="1" applyAlignment="1">
      <alignment wrapText="1"/>
    </xf>
    <xf numFmtId="0" fontId="37" fillId="5" borderId="4" xfId="0" applyFont="1" applyFill="1" applyBorder="1" applyAlignment="1">
      <alignment vertical="center" wrapText="1"/>
    </xf>
    <xf numFmtId="0" fontId="37" fillId="5" borderId="7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8"/>
  <sheetViews>
    <sheetView tabSelected="1" view="pageBreakPreview" topLeftCell="F1" zoomScale="90" zoomScaleNormal="150" zoomScaleSheetLayoutView="90" workbookViewId="0">
      <pane ySplit="5" topLeftCell="A553" activePane="bottomLeft" state="frozen"/>
      <selection pane="bottomLeft" activeCell="J546" sqref="J546"/>
    </sheetView>
  </sheetViews>
  <sheetFormatPr defaultColWidth="9" defaultRowHeight="1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style="4" customWidth="1"/>
    <col min="7" max="7" width="7.42578125" style="4" hidden="1" customWidth="1"/>
    <col min="8" max="8" width="12" style="4" customWidth="1"/>
    <col min="9" max="9" width="21.140625" style="4" customWidth="1"/>
    <col min="10" max="10" width="21.85546875" style="4" customWidth="1"/>
    <col min="11" max="11" width="10.85546875" style="4" customWidth="1"/>
    <col min="12" max="12" width="20.7109375" style="4" customWidth="1"/>
    <col min="13" max="13" width="21.85546875" style="4" customWidth="1"/>
    <col min="14" max="14" width="13.140625" style="4" customWidth="1"/>
    <col min="15" max="15" width="21.85546875" style="4" customWidth="1"/>
    <col min="16" max="16" width="11" style="4" hidden="1" customWidth="1"/>
    <col min="17" max="17" width="11.7109375" style="4" hidden="1" customWidth="1"/>
    <col min="18" max="18" width="8.85546875" style="4" hidden="1" customWidth="1"/>
    <col min="19" max="19" width="20.85546875" style="4" customWidth="1"/>
    <col min="20" max="20" width="12.28515625" style="4" customWidth="1"/>
    <col min="21" max="21" width="19.5703125" customWidth="1"/>
    <col min="22" max="22" width="17.85546875" bestFit="1" customWidth="1"/>
  </cols>
  <sheetData>
    <row r="1" spans="1:20" ht="12.6" customHeight="1">
      <c r="F1" s="4" t="s">
        <v>494</v>
      </c>
      <c r="L1" s="399" t="s">
        <v>0</v>
      </c>
      <c r="M1" s="399"/>
      <c r="N1" s="399"/>
      <c r="O1" s="399"/>
      <c r="P1" s="399"/>
      <c r="Q1" s="399"/>
      <c r="R1" s="399"/>
      <c r="S1" s="399"/>
      <c r="T1" s="399"/>
    </row>
    <row r="2" spans="1:20" ht="31.15" customHeight="1">
      <c r="F2" s="400" t="s">
        <v>849</v>
      </c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</row>
    <row r="3" spans="1:20" ht="16.149999999999999" customHeight="1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2"/>
      <c r="P3" s="32"/>
      <c r="T3" s="32" t="s">
        <v>1</v>
      </c>
    </row>
    <row r="4" spans="1:20" ht="16.149999999999999" customHeight="1">
      <c r="A4" s="5"/>
      <c r="B4" s="5"/>
      <c r="C4" s="5"/>
      <c r="D4" s="5"/>
      <c r="E4" s="5"/>
      <c r="F4" s="410" t="s">
        <v>2</v>
      </c>
      <c r="G4" s="6"/>
      <c r="H4" s="414" t="s">
        <v>3</v>
      </c>
      <c r="I4" s="403" t="s">
        <v>806</v>
      </c>
      <c r="J4" s="404"/>
      <c r="K4" s="405"/>
      <c r="L4" s="403" t="s">
        <v>4</v>
      </c>
      <c r="M4" s="404"/>
      <c r="N4" s="405"/>
      <c r="O4" s="403" t="s">
        <v>5</v>
      </c>
      <c r="P4" s="404"/>
      <c r="Q4" s="404"/>
      <c r="R4" s="404"/>
      <c r="S4" s="404"/>
      <c r="T4" s="405"/>
    </row>
    <row r="5" spans="1:20" ht="34.9" customHeight="1">
      <c r="A5" s="7"/>
      <c r="B5" s="406" t="s">
        <v>6</v>
      </c>
      <c r="C5" s="407"/>
      <c r="D5" s="407"/>
      <c r="E5" s="407"/>
      <c r="F5" s="411"/>
      <c r="G5" s="8" t="s">
        <v>7</v>
      </c>
      <c r="H5" s="415"/>
      <c r="I5" s="33" t="s">
        <v>8</v>
      </c>
      <c r="J5" s="33" t="s">
        <v>850</v>
      </c>
      <c r="K5" s="33" t="s">
        <v>9</v>
      </c>
      <c r="L5" s="33" t="s">
        <v>8</v>
      </c>
      <c r="M5" s="33" t="s">
        <v>850</v>
      </c>
      <c r="N5" s="33" t="s">
        <v>9</v>
      </c>
      <c r="O5" s="33" t="s">
        <v>8</v>
      </c>
      <c r="P5" s="33" t="s">
        <v>10</v>
      </c>
      <c r="Q5" s="33" t="s">
        <v>9</v>
      </c>
      <c r="R5" s="33" t="s">
        <v>8</v>
      </c>
      <c r="S5" s="33" t="s">
        <v>850</v>
      </c>
      <c r="T5" s="33" t="s">
        <v>9</v>
      </c>
    </row>
    <row r="6" spans="1:20" ht="12" customHeight="1">
      <c r="A6" s="7"/>
      <c r="B6" s="9" t="s">
        <v>11</v>
      </c>
      <c r="C6" s="9" t="s">
        <v>12</v>
      </c>
      <c r="D6" s="9" t="s">
        <v>13</v>
      </c>
      <c r="E6" s="9" t="s">
        <v>14</v>
      </c>
      <c r="F6" s="10">
        <v>1</v>
      </c>
      <c r="G6" s="10">
        <v>2</v>
      </c>
      <c r="H6" s="10">
        <v>2</v>
      </c>
      <c r="I6" s="34">
        <v>3</v>
      </c>
      <c r="J6" s="34">
        <v>4</v>
      </c>
      <c r="K6" s="34">
        <v>5</v>
      </c>
      <c r="L6" s="34">
        <v>6</v>
      </c>
      <c r="M6" s="34">
        <v>7</v>
      </c>
      <c r="N6" s="34">
        <v>8</v>
      </c>
      <c r="O6" s="34">
        <v>9</v>
      </c>
      <c r="P6" s="35"/>
      <c r="Q6" s="42"/>
      <c r="S6" s="34">
        <v>10</v>
      </c>
      <c r="T6" s="34">
        <v>11</v>
      </c>
    </row>
    <row r="7" spans="1:20" ht="27" hidden="1" customHeight="1">
      <c r="A7" s="11" t="s">
        <v>15</v>
      </c>
      <c r="B7" s="9"/>
      <c r="C7" s="12"/>
      <c r="D7" s="12"/>
      <c r="E7" s="9"/>
      <c r="F7" s="13" t="s">
        <v>16</v>
      </c>
      <c r="G7" s="14" t="s">
        <v>17</v>
      </c>
      <c r="H7" s="14" t="s">
        <v>18</v>
      </c>
      <c r="I7" s="36">
        <f>SUM(I8)</f>
        <v>0</v>
      </c>
      <c r="J7" s="36">
        <f>SUM(J9)</f>
        <v>0</v>
      </c>
      <c r="K7" s="37" t="e">
        <f>SUM(J7/I7*100)</f>
        <v>#DIV/0!</v>
      </c>
      <c r="L7" s="38">
        <v>0</v>
      </c>
      <c r="M7" s="38">
        <v>0</v>
      </c>
      <c r="N7" s="38">
        <v>0</v>
      </c>
      <c r="O7" s="39">
        <f>SUM(I7,L7)</f>
        <v>0</v>
      </c>
      <c r="P7" s="35"/>
      <c r="Q7" s="42"/>
      <c r="S7" s="43">
        <f>SUM(J7,M7)</f>
        <v>0</v>
      </c>
      <c r="T7" s="44" t="e">
        <f>SUM(S7/O7*100)</f>
        <v>#DIV/0!</v>
      </c>
    </row>
    <row r="8" spans="1:20" hidden="1">
      <c r="A8" s="7"/>
      <c r="B8" s="9"/>
      <c r="C8" s="12"/>
      <c r="D8" s="15"/>
      <c r="E8" s="9"/>
      <c r="F8" s="16" t="s">
        <v>19</v>
      </c>
      <c r="G8" s="17" t="s">
        <v>20</v>
      </c>
      <c r="H8" s="17" t="s">
        <v>21</v>
      </c>
      <c r="I8" s="40">
        <f>SUM(I10)</f>
        <v>0</v>
      </c>
      <c r="J8" s="40"/>
      <c r="K8" s="37"/>
      <c r="L8" s="37"/>
      <c r="M8" s="37"/>
      <c r="N8" s="37"/>
      <c r="O8" s="41">
        <f t="shared" ref="O8" si="0">SUM(I8:L8)</f>
        <v>0</v>
      </c>
      <c r="P8" s="35"/>
      <c r="Q8" s="42"/>
      <c r="S8" s="45"/>
      <c r="T8" s="32"/>
    </row>
    <row r="9" spans="1:20" ht="39" hidden="1">
      <c r="A9" s="7"/>
      <c r="B9" s="9"/>
      <c r="C9" s="12"/>
      <c r="D9" s="15"/>
      <c r="E9" s="9"/>
      <c r="F9" s="18" t="s">
        <v>22</v>
      </c>
      <c r="G9" s="17"/>
      <c r="H9" s="17" t="s">
        <v>21</v>
      </c>
      <c r="I9" s="40">
        <f>SUM(I10)</f>
        <v>0</v>
      </c>
      <c r="J9" s="40">
        <f>SUM(J10)</f>
        <v>0</v>
      </c>
      <c r="K9" s="37" t="e">
        <f t="shared" ref="K9:K27" si="1">SUM(J9/I9*100)</f>
        <v>#DIV/0!</v>
      </c>
      <c r="L9" s="37">
        <v>0</v>
      </c>
      <c r="M9" s="37">
        <v>0</v>
      </c>
      <c r="N9" s="38">
        <v>0</v>
      </c>
      <c r="O9" s="41">
        <f t="shared" ref="O9:O27" si="2">SUM(I9,L9)</f>
        <v>0</v>
      </c>
      <c r="P9" s="35"/>
      <c r="Q9" s="42"/>
      <c r="S9" s="43">
        <f t="shared" ref="S9:S10" si="3">SUM(J9,M9)</f>
        <v>0</v>
      </c>
      <c r="T9" s="44" t="e">
        <f t="shared" ref="T9:T30" si="4">SUM(S9/O9*100)</f>
        <v>#DIV/0!</v>
      </c>
    </row>
    <row r="10" spans="1:20" ht="0.6" hidden="1" customHeight="1">
      <c r="A10" s="7"/>
      <c r="B10" s="9"/>
      <c r="C10" s="12"/>
      <c r="D10" s="15"/>
      <c r="E10" s="9"/>
      <c r="F10" s="19" t="s">
        <v>23</v>
      </c>
      <c r="G10" s="17" t="s">
        <v>20</v>
      </c>
      <c r="H10" s="20" t="s">
        <v>24</v>
      </c>
      <c r="I10" s="40">
        <v>0</v>
      </c>
      <c r="J10" s="40">
        <v>0</v>
      </c>
      <c r="K10" s="37" t="e">
        <f t="shared" si="1"/>
        <v>#DIV/0!</v>
      </c>
      <c r="L10" s="37">
        <v>0</v>
      </c>
      <c r="M10" s="37">
        <v>0</v>
      </c>
      <c r="N10" s="38">
        <v>0</v>
      </c>
      <c r="O10" s="41">
        <f t="shared" si="2"/>
        <v>0</v>
      </c>
      <c r="P10" s="35"/>
      <c r="Q10" s="42"/>
      <c r="S10" s="43">
        <f t="shared" si="3"/>
        <v>0</v>
      </c>
      <c r="T10" s="44" t="e">
        <f t="shared" si="4"/>
        <v>#DIV/0!</v>
      </c>
    </row>
    <row r="11" spans="1:20" s="1" customFormat="1" ht="57.75" customHeight="1">
      <c r="A11" s="21" t="s">
        <v>25</v>
      </c>
      <c r="B11" s="22"/>
      <c r="C11" s="23"/>
      <c r="D11" s="23"/>
      <c r="E11" s="22"/>
      <c r="F11" s="418" t="s">
        <v>499</v>
      </c>
      <c r="G11" s="14" t="s">
        <v>17</v>
      </c>
      <c r="H11" s="119" t="s">
        <v>18</v>
      </c>
      <c r="I11" s="72">
        <f>SUM(I12+I17)</f>
        <v>100000</v>
      </c>
      <c r="J11" s="72">
        <f>SUM(J12+J17)</f>
        <v>0</v>
      </c>
      <c r="K11" s="72">
        <f t="shared" ref="K11" si="5">SUM(J11/I11*100)</f>
        <v>0</v>
      </c>
      <c r="L11" s="72">
        <f>+L12+L17</f>
        <v>0</v>
      </c>
      <c r="M11" s="72">
        <f>SUM(M12+M17)</f>
        <v>0</v>
      </c>
      <c r="N11" s="72">
        <v>0</v>
      </c>
      <c r="O11" s="72">
        <f>SUM(I11+L11)</f>
        <v>100000</v>
      </c>
      <c r="P11" s="73"/>
      <c r="Q11" s="74"/>
      <c r="R11" s="75"/>
      <c r="S11" s="76">
        <f>SUM(J11+M11)</f>
        <v>0</v>
      </c>
      <c r="T11" s="77">
        <f t="shared" ref="T11" si="6">SUM(S11/O11*100)</f>
        <v>0</v>
      </c>
    </row>
    <row r="12" spans="1:20" s="1" customFormat="1" ht="72.75" customHeight="1">
      <c r="A12" s="21" t="s">
        <v>25</v>
      </c>
      <c r="B12" s="22"/>
      <c r="C12" s="23"/>
      <c r="D12" s="23"/>
      <c r="E12" s="22"/>
      <c r="F12" s="110" t="s">
        <v>500</v>
      </c>
      <c r="G12" s="14" t="s">
        <v>17</v>
      </c>
      <c r="H12" s="119" t="s">
        <v>511</v>
      </c>
      <c r="I12" s="72">
        <f>SUM(I13+I14+I15+I16)</f>
        <v>95000</v>
      </c>
      <c r="J12" s="72">
        <f>SUM(J13+J14+J15+J16)</f>
        <v>0</v>
      </c>
      <c r="K12" s="72">
        <f t="shared" ref="K12" si="7">SUM(J12/I12*100)</f>
        <v>0</v>
      </c>
      <c r="L12" s="72">
        <f>SUM(L13+L14+L15+L16)</f>
        <v>0</v>
      </c>
      <c r="M12" s="72">
        <f>SUM(M13+M14+M15+M16)</f>
        <v>0</v>
      </c>
      <c r="N12" s="72">
        <v>0</v>
      </c>
      <c r="O12" s="72">
        <f>SUM(I12+L12)</f>
        <v>95000</v>
      </c>
      <c r="P12" s="72">
        <f t="shared" ref="P12:R12" si="8">SUM(P13+P14+P15+P16)</f>
        <v>0</v>
      </c>
      <c r="Q12" s="72">
        <f t="shared" si="8"/>
        <v>0</v>
      </c>
      <c r="R12" s="72">
        <f t="shared" si="8"/>
        <v>0</v>
      </c>
      <c r="S12" s="72">
        <f>SUM(J12+M12)</f>
        <v>0</v>
      </c>
      <c r="T12" s="77">
        <f t="shared" ref="T12" si="9">SUM(S12/O12*100)</f>
        <v>0</v>
      </c>
    </row>
    <row r="13" spans="1:20" s="1" customFormat="1" ht="42.75" customHeight="1">
      <c r="A13" s="21" t="s">
        <v>25</v>
      </c>
      <c r="B13" s="22"/>
      <c r="C13" s="23"/>
      <c r="D13" s="23"/>
      <c r="E13" s="22"/>
      <c r="F13" s="120" t="s">
        <v>501</v>
      </c>
      <c r="G13" s="101" t="s">
        <v>17</v>
      </c>
      <c r="H13" s="101" t="s">
        <v>512</v>
      </c>
      <c r="I13" s="108">
        <v>90000</v>
      </c>
      <c r="J13" s="108">
        <v>0</v>
      </c>
      <c r="K13" s="108">
        <f t="shared" ref="K13:K16" si="10">SUM(J13/I13*100)</f>
        <v>0</v>
      </c>
      <c r="L13" s="108">
        <v>0</v>
      </c>
      <c r="M13" s="108">
        <v>0</v>
      </c>
      <c r="N13" s="108">
        <v>0</v>
      </c>
      <c r="O13" s="108">
        <f>SUM(I13+L13)</f>
        <v>90000</v>
      </c>
      <c r="P13" s="121"/>
      <c r="Q13" s="122"/>
      <c r="R13" s="123"/>
      <c r="S13" s="124">
        <f>SUM(J13+M13)</f>
        <v>0</v>
      </c>
      <c r="T13" s="114">
        <f t="shared" ref="T13:T16" si="11">SUM(S13/O13*100)</f>
        <v>0</v>
      </c>
    </row>
    <row r="14" spans="1:20" s="1" customFormat="1" ht="60" customHeight="1">
      <c r="A14" s="21" t="s">
        <v>25</v>
      </c>
      <c r="B14" s="22"/>
      <c r="C14" s="23"/>
      <c r="D14" s="23"/>
      <c r="E14" s="22"/>
      <c r="F14" s="120" t="s">
        <v>502</v>
      </c>
      <c r="G14" s="101" t="s">
        <v>17</v>
      </c>
      <c r="H14" s="101" t="s">
        <v>513</v>
      </c>
      <c r="I14" s="108">
        <v>2000</v>
      </c>
      <c r="J14" s="108">
        <v>0</v>
      </c>
      <c r="K14" s="108">
        <f t="shared" si="10"/>
        <v>0</v>
      </c>
      <c r="L14" s="108">
        <v>0</v>
      </c>
      <c r="M14" s="108">
        <v>0</v>
      </c>
      <c r="N14" s="108">
        <v>0</v>
      </c>
      <c r="O14" s="108">
        <f t="shared" ref="O14:O16" si="12">SUM(I14+L14)</f>
        <v>2000</v>
      </c>
      <c r="P14" s="121"/>
      <c r="Q14" s="122"/>
      <c r="R14" s="123"/>
      <c r="S14" s="124">
        <f t="shared" ref="S14:S16" si="13">SUM(J14+M14)</f>
        <v>0</v>
      </c>
      <c r="T14" s="114">
        <f t="shared" si="11"/>
        <v>0</v>
      </c>
    </row>
    <row r="15" spans="1:20" s="1" customFormat="1" ht="60" customHeight="1">
      <c r="A15" s="21" t="s">
        <v>25</v>
      </c>
      <c r="B15" s="22"/>
      <c r="C15" s="23"/>
      <c r="D15" s="23"/>
      <c r="E15" s="22"/>
      <c r="F15" s="120" t="s">
        <v>503</v>
      </c>
      <c r="G15" s="101" t="s">
        <v>17</v>
      </c>
      <c r="H15" s="101" t="s">
        <v>514</v>
      </c>
      <c r="I15" s="108">
        <v>2000</v>
      </c>
      <c r="J15" s="108">
        <v>0</v>
      </c>
      <c r="K15" s="108">
        <f t="shared" si="10"/>
        <v>0</v>
      </c>
      <c r="L15" s="108">
        <v>0</v>
      </c>
      <c r="M15" s="108">
        <v>0</v>
      </c>
      <c r="N15" s="108">
        <v>0</v>
      </c>
      <c r="O15" s="108">
        <f t="shared" si="12"/>
        <v>2000</v>
      </c>
      <c r="P15" s="121"/>
      <c r="Q15" s="122"/>
      <c r="R15" s="123"/>
      <c r="S15" s="124">
        <f t="shared" si="13"/>
        <v>0</v>
      </c>
      <c r="T15" s="114">
        <f t="shared" si="11"/>
        <v>0</v>
      </c>
    </row>
    <row r="16" spans="1:20" s="1" customFormat="1" ht="46.5" customHeight="1">
      <c r="A16" s="21" t="s">
        <v>25</v>
      </c>
      <c r="B16" s="22"/>
      <c r="C16" s="23"/>
      <c r="D16" s="23"/>
      <c r="E16" s="22"/>
      <c r="F16" s="120" t="s">
        <v>504</v>
      </c>
      <c r="G16" s="101" t="s">
        <v>17</v>
      </c>
      <c r="H16" s="101" t="s">
        <v>515</v>
      </c>
      <c r="I16" s="108">
        <v>1000</v>
      </c>
      <c r="J16" s="108">
        <v>0</v>
      </c>
      <c r="K16" s="108">
        <f t="shared" si="10"/>
        <v>0</v>
      </c>
      <c r="L16" s="108">
        <v>0</v>
      </c>
      <c r="M16" s="108">
        <v>0</v>
      </c>
      <c r="N16" s="108">
        <v>0</v>
      </c>
      <c r="O16" s="108">
        <f t="shared" si="12"/>
        <v>1000</v>
      </c>
      <c r="P16" s="121"/>
      <c r="Q16" s="122"/>
      <c r="R16" s="123"/>
      <c r="S16" s="124">
        <f t="shared" si="13"/>
        <v>0</v>
      </c>
      <c r="T16" s="114">
        <f t="shared" si="11"/>
        <v>0</v>
      </c>
    </row>
    <row r="17" spans="1:22" s="1" customFormat="1" ht="42.75" customHeight="1">
      <c r="A17" s="21" t="s">
        <v>25</v>
      </c>
      <c r="B17" s="22"/>
      <c r="C17" s="23"/>
      <c r="D17" s="23"/>
      <c r="E17" s="22"/>
      <c r="F17" s="110" t="s">
        <v>505</v>
      </c>
      <c r="G17" s="14" t="s">
        <v>17</v>
      </c>
      <c r="H17" s="119" t="s">
        <v>510</v>
      </c>
      <c r="I17" s="72">
        <f>SUM(I18+I19)</f>
        <v>5000</v>
      </c>
      <c r="J17" s="72">
        <f>SUM(J18+J19)</f>
        <v>0</v>
      </c>
      <c r="K17" s="72">
        <f t="shared" ref="K17" si="14">SUM(J17/I17*100)</f>
        <v>0</v>
      </c>
      <c r="L17" s="72">
        <f>SUM(L18+L19)</f>
        <v>0</v>
      </c>
      <c r="M17" s="72">
        <f>SUM(M18+M19)</f>
        <v>0</v>
      </c>
      <c r="N17" s="72">
        <v>0</v>
      </c>
      <c r="O17" s="72">
        <f>SUM(I17+L17)</f>
        <v>5000</v>
      </c>
      <c r="P17" s="72">
        <f t="shared" ref="P17:S17" si="15">SUM(J17+M17)</f>
        <v>0</v>
      </c>
      <c r="Q17" s="72">
        <f t="shared" si="15"/>
        <v>0</v>
      </c>
      <c r="R17" s="72">
        <f t="shared" si="15"/>
        <v>5000</v>
      </c>
      <c r="S17" s="72">
        <f t="shared" si="15"/>
        <v>0</v>
      </c>
      <c r="T17" s="77">
        <f t="shared" ref="T17" si="16">SUM(S17/O17*100)</f>
        <v>0</v>
      </c>
    </row>
    <row r="18" spans="1:22" s="1" customFormat="1" ht="59.25" customHeight="1">
      <c r="A18" s="21" t="s">
        <v>25</v>
      </c>
      <c r="B18" s="22"/>
      <c r="C18" s="23"/>
      <c r="D18" s="23"/>
      <c r="E18" s="22"/>
      <c r="F18" s="120" t="s">
        <v>506</v>
      </c>
      <c r="G18" s="14" t="s">
        <v>17</v>
      </c>
      <c r="H18" s="101" t="s">
        <v>509</v>
      </c>
      <c r="I18" s="108">
        <v>4000</v>
      </c>
      <c r="J18" s="108">
        <v>0</v>
      </c>
      <c r="K18" s="108">
        <f t="shared" ref="K18" si="17">SUM(J18/I18*100)</f>
        <v>0</v>
      </c>
      <c r="L18" s="108">
        <v>0</v>
      </c>
      <c r="M18" s="108">
        <v>0</v>
      </c>
      <c r="N18" s="108">
        <v>0</v>
      </c>
      <c r="O18" s="108">
        <f>SUM(I18+L18)</f>
        <v>4000</v>
      </c>
      <c r="P18" s="121"/>
      <c r="Q18" s="122"/>
      <c r="R18" s="123"/>
      <c r="S18" s="124">
        <f>SUM(J18+M18)</f>
        <v>0</v>
      </c>
      <c r="T18" s="114">
        <f t="shared" ref="T18" si="18">SUM(S18/O18*100)</f>
        <v>0</v>
      </c>
    </row>
    <row r="19" spans="1:22" s="1" customFormat="1" ht="106.5" customHeight="1">
      <c r="A19" s="21" t="s">
        <v>25</v>
      </c>
      <c r="B19" s="22"/>
      <c r="C19" s="23"/>
      <c r="D19" s="23"/>
      <c r="E19" s="22"/>
      <c r="F19" s="120" t="s">
        <v>507</v>
      </c>
      <c r="G19" s="14" t="s">
        <v>17</v>
      </c>
      <c r="H19" s="101" t="s">
        <v>508</v>
      </c>
      <c r="I19" s="108">
        <v>1000</v>
      </c>
      <c r="J19" s="108">
        <v>0</v>
      </c>
      <c r="K19" s="108">
        <f t="shared" ref="K19" si="19">SUM(J19/I19*100)</f>
        <v>0</v>
      </c>
      <c r="L19" s="108">
        <v>0</v>
      </c>
      <c r="M19" s="108">
        <v>0</v>
      </c>
      <c r="N19" s="108">
        <v>0</v>
      </c>
      <c r="O19" s="108">
        <f>SUM(I19+L19)</f>
        <v>1000</v>
      </c>
      <c r="P19" s="121"/>
      <c r="Q19" s="122"/>
      <c r="R19" s="123"/>
      <c r="S19" s="124">
        <f>SUM(J19+M19)</f>
        <v>0</v>
      </c>
      <c r="T19" s="114">
        <f t="shared" ref="T19" si="20">SUM(S19/O19*100)</f>
        <v>0</v>
      </c>
      <c r="U19" s="182"/>
      <c r="V19" s="182"/>
    </row>
    <row r="20" spans="1:22" s="1" customFormat="1" ht="51.75" customHeight="1">
      <c r="A20" s="21" t="s">
        <v>25</v>
      </c>
      <c r="B20" s="22"/>
      <c r="C20" s="23"/>
      <c r="D20" s="23"/>
      <c r="E20" s="22"/>
      <c r="F20" s="418" t="s">
        <v>516</v>
      </c>
      <c r="G20" s="14" t="s">
        <v>17</v>
      </c>
      <c r="H20" s="14" t="s">
        <v>26</v>
      </c>
      <c r="I20" s="72">
        <f>SUM(I21+I24+I38+I54+I68+I64)</f>
        <v>168036251.51999998</v>
      </c>
      <c r="J20" s="72">
        <f>SUM(J21+J24+J38+J54+J68+J64)</f>
        <v>41939605.629999995</v>
      </c>
      <c r="K20" s="72">
        <f t="shared" si="1"/>
        <v>24.958665318125277</v>
      </c>
      <c r="L20" s="72">
        <f>SUM(L24+L38+L54+L64+L70)</f>
        <v>290338161.81</v>
      </c>
      <c r="M20" s="72">
        <f>SUM(M24+M38+M54+M64+M70)</f>
        <v>56260176.310000002</v>
      </c>
      <c r="N20" s="72">
        <f t="shared" ref="N20:N25" si="21">SUM(M20/L20*100)</f>
        <v>19.377465214792256</v>
      </c>
      <c r="O20" s="72">
        <f>SUM(I20+L20)</f>
        <v>458374413.32999998</v>
      </c>
      <c r="P20" s="72">
        <f t="shared" ref="P20:R20" si="22">SUM(J20+M20)</f>
        <v>98199781.939999998</v>
      </c>
      <c r="Q20" s="72">
        <f t="shared" si="22"/>
        <v>44.336130532917537</v>
      </c>
      <c r="R20" s="72">
        <f t="shared" si="22"/>
        <v>748712575.13999999</v>
      </c>
      <c r="S20" s="72">
        <f>SUM(J20+M20)</f>
        <v>98199781.939999998</v>
      </c>
      <c r="T20" s="77">
        <f t="shared" si="4"/>
        <v>21.423486801236983</v>
      </c>
      <c r="U20" s="182"/>
    </row>
    <row r="21" spans="1:22" s="170" customFormat="1" ht="43.5" hidden="1" customHeight="1">
      <c r="A21" s="233"/>
      <c r="B21" s="234"/>
      <c r="C21" s="235"/>
      <c r="D21" s="235"/>
      <c r="E21" s="234"/>
      <c r="F21" s="263" t="s">
        <v>76</v>
      </c>
      <c r="G21" s="27" t="s">
        <v>29</v>
      </c>
      <c r="H21" s="153" t="s">
        <v>526</v>
      </c>
      <c r="I21" s="76">
        <f>SUM(I22)</f>
        <v>0</v>
      </c>
      <c r="J21" s="76">
        <f>SUM(J22)</f>
        <v>0</v>
      </c>
      <c r="K21" s="76" t="e">
        <f t="shared" ref="K21:K22" si="23">SUM(J21/I21*100)</f>
        <v>#DIV/0!</v>
      </c>
      <c r="L21" s="167">
        <v>0</v>
      </c>
      <c r="M21" s="167">
        <f>SUM(M22)</f>
        <v>0</v>
      </c>
      <c r="N21" s="76">
        <v>0</v>
      </c>
      <c r="O21" s="76">
        <f t="shared" ref="O21:O22" si="24">SUM(I21,L21)</f>
        <v>0</v>
      </c>
      <c r="P21" s="236"/>
      <c r="Q21" s="237"/>
      <c r="R21" s="168"/>
      <c r="S21" s="97">
        <f t="shared" ref="S21:S22" si="25">SUM(J21,M21)</f>
        <v>0</v>
      </c>
      <c r="T21" s="238" t="e">
        <f t="shared" ref="T21:T23" si="26">SUM(S21/O21*100)</f>
        <v>#DIV/0!</v>
      </c>
    </row>
    <row r="22" spans="1:22" s="170" customFormat="1" ht="27" hidden="1" customHeight="1">
      <c r="A22" s="233"/>
      <c r="B22" s="234">
        <v>980</v>
      </c>
      <c r="C22" s="235" t="s">
        <v>77</v>
      </c>
      <c r="D22" s="235"/>
      <c r="E22" s="234"/>
      <c r="F22" s="275" t="s">
        <v>37</v>
      </c>
      <c r="G22" s="27" t="s">
        <v>29</v>
      </c>
      <c r="H22" s="49" t="s">
        <v>38</v>
      </c>
      <c r="I22" s="167">
        <v>0</v>
      </c>
      <c r="J22" s="167">
        <v>0</v>
      </c>
      <c r="K22" s="167" t="e">
        <f t="shared" si="23"/>
        <v>#DIV/0!</v>
      </c>
      <c r="L22" s="167">
        <v>0</v>
      </c>
      <c r="M22" s="167">
        <v>0</v>
      </c>
      <c r="N22" s="76">
        <v>0</v>
      </c>
      <c r="O22" s="167">
        <f t="shared" si="24"/>
        <v>0</v>
      </c>
      <c r="P22" s="239"/>
      <c r="Q22" s="240"/>
      <c r="R22" s="171"/>
      <c r="S22" s="95">
        <f t="shared" si="25"/>
        <v>0</v>
      </c>
      <c r="T22" s="172" t="e">
        <f t="shared" si="26"/>
        <v>#DIV/0!</v>
      </c>
    </row>
    <row r="23" spans="1:22" s="252" customFormat="1" ht="27.75" hidden="1" customHeight="1">
      <c r="A23" s="241"/>
      <c r="B23" s="242"/>
      <c r="C23" s="243"/>
      <c r="D23" s="243"/>
      <c r="E23" s="242"/>
      <c r="F23" s="244" t="s">
        <v>40</v>
      </c>
      <c r="G23" s="245"/>
      <c r="H23" s="153" t="s">
        <v>41</v>
      </c>
      <c r="I23" s="246" t="s">
        <v>39</v>
      </c>
      <c r="J23" s="246" t="s">
        <v>39</v>
      </c>
      <c r="K23" s="246" t="s">
        <v>39</v>
      </c>
      <c r="L23" s="246">
        <v>1390000</v>
      </c>
      <c r="M23" s="246">
        <v>298547.74</v>
      </c>
      <c r="N23" s="246">
        <f>SUM(M23/L23*100)</f>
        <v>21.478254676258992</v>
      </c>
      <c r="O23" s="246">
        <f>SUM(L23)</f>
        <v>1390000</v>
      </c>
      <c r="P23" s="247"/>
      <c r="Q23" s="248"/>
      <c r="R23" s="249"/>
      <c r="S23" s="250">
        <f>SUM(M23)</f>
        <v>298547.74</v>
      </c>
      <c r="T23" s="251">
        <f t="shared" si="26"/>
        <v>21.478254676258992</v>
      </c>
    </row>
    <row r="24" spans="1:22" ht="29.25">
      <c r="A24" s="7" t="s">
        <v>27</v>
      </c>
      <c r="B24" s="9">
        <v>980</v>
      </c>
      <c r="C24" s="12" t="s">
        <v>28</v>
      </c>
      <c r="D24" s="12"/>
      <c r="E24" s="9">
        <v>610</v>
      </c>
      <c r="F24" s="110" t="s">
        <v>517</v>
      </c>
      <c r="G24" s="17" t="s">
        <v>29</v>
      </c>
      <c r="H24" s="14" t="s">
        <v>30</v>
      </c>
      <c r="I24" s="72">
        <f>SUM(I30:I37)</f>
        <v>34432000</v>
      </c>
      <c r="J24" s="72">
        <f>SUM(J30:J37)</f>
        <v>6595369.330000001</v>
      </c>
      <c r="K24" s="72">
        <f t="shared" si="1"/>
        <v>19.154766873838295</v>
      </c>
      <c r="L24" s="72">
        <f>SUM(L25)</f>
        <v>41868033</v>
      </c>
      <c r="M24" s="72">
        <f>SUM(M25)</f>
        <v>7592414.2800000003</v>
      </c>
      <c r="N24" s="72">
        <f t="shared" si="21"/>
        <v>18.134155669553429</v>
      </c>
      <c r="O24" s="72">
        <f t="shared" si="2"/>
        <v>76300033</v>
      </c>
      <c r="P24" s="72">
        <f t="shared" ref="P24" si="27">SUM(J24,M24)</f>
        <v>14187783.610000001</v>
      </c>
      <c r="Q24" s="72">
        <f t="shared" ref="Q24" si="28">SUM(K24,N24)</f>
        <v>37.28892254339172</v>
      </c>
      <c r="R24" s="72">
        <f t="shared" ref="R24" si="29">SUM(L24,O24)</f>
        <v>118168066</v>
      </c>
      <c r="S24" s="72">
        <f>SUM(J24+M24)</f>
        <v>14187783.610000001</v>
      </c>
      <c r="T24" s="77">
        <f t="shared" si="4"/>
        <v>18.594728012765081</v>
      </c>
      <c r="U24" s="180"/>
    </row>
    <row r="25" spans="1:22" ht="33" customHeight="1">
      <c r="A25" s="7"/>
      <c r="B25" s="9"/>
      <c r="C25" s="12"/>
      <c r="D25" s="12"/>
      <c r="E25" s="9"/>
      <c r="F25" s="126" t="s">
        <v>31</v>
      </c>
      <c r="G25" s="17"/>
      <c r="H25" s="106" t="s">
        <v>32</v>
      </c>
      <c r="I25" s="107">
        <f>SUM(I30+I31+I35+I37)</f>
        <v>33652000</v>
      </c>
      <c r="J25" s="107">
        <f>SUM(J30+J31+J35+J37)</f>
        <v>6416656.0100000007</v>
      </c>
      <c r="K25" s="107">
        <f t="shared" si="1"/>
        <v>19.067680999643411</v>
      </c>
      <c r="L25" s="107">
        <f>SUM(L28+L29+L34+L36)</f>
        <v>41868033</v>
      </c>
      <c r="M25" s="107">
        <f>SUM(M28+M29+M34+M36)</f>
        <v>7592414.2800000003</v>
      </c>
      <c r="N25" s="107">
        <f t="shared" si="21"/>
        <v>18.134155669553429</v>
      </c>
      <c r="O25" s="107">
        <f>SUM(O28+O29+O30+O31+O34+O35+O36+O37)</f>
        <v>75520033</v>
      </c>
      <c r="P25" s="79"/>
      <c r="Q25" s="80"/>
      <c r="R25" s="81"/>
      <c r="S25" s="112">
        <f>SUM(J25+M25)</f>
        <v>14009070.290000001</v>
      </c>
      <c r="T25" s="113">
        <f t="shared" si="4"/>
        <v>18.550137934923839</v>
      </c>
      <c r="U25" s="180"/>
    </row>
    <row r="26" spans="1:22" ht="18.600000000000001" hidden="1" customHeight="1">
      <c r="A26" s="7"/>
      <c r="B26" s="9"/>
      <c r="C26" s="12"/>
      <c r="D26" s="12"/>
      <c r="E26" s="9"/>
      <c r="F26" s="125" t="s">
        <v>33</v>
      </c>
      <c r="G26" s="17" t="s">
        <v>29</v>
      </c>
      <c r="H26" s="24" t="s">
        <v>34</v>
      </c>
      <c r="I26" s="71">
        <v>0</v>
      </c>
      <c r="J26" s="71">
        <v>0</v>
      </c>
      <c r="K26" s="71" t="e">
        <f t="shared" si="1"/>
        <v>#DIV/0!</v>
      </c>
      <c r="L26" s="71">
        <v>0</v>
      </c>
      <c r="M26" s="71">
        <v>0</v>
      </c>
      <c r="N26" s="72">
        <v>0</v>
      </c>
      <c r="O26" s="71">
        <f t="shared" si="2"/>
        <v>0</v>
      </c>
      <c r="P26" s="79"/>
      <c r="Q26" s="80"/>
      <c r="R26" s="81"/>
      <c r="S26" s="82">
        <f t="shared" ref="S26:S29" si="30">SUM(J26+M26)</f>
        <v>0</v>
      </c>
      <c r="T26" s="83" t="e">
        <f t="shared" si="4"/>
        <v>#DIV/0!</v>
      </c>
    </row>
    <row r="27" spans="1:22" ht="0.6" hidden="1" customHeight="1">
      <c r="A27" s="7"/>
      <c r="B27" s="9"/>
      <c r="C27" s="12"/>
      <c r="D27" s="12"/>
      <c r="E27" s="9"/>
      <c r="F27" s="125" t="s">
        <v>35</v>
      </c>
      <c r="G27" s="17" t="s">
        <v>29</v>
      </c>
      <c r="H27" s="24" t="s">
        <v>36</v>
      </c>
      <c r="I27" s="71">
        <v>0</v>
      </c>
      <c r="J27" s="71">
        <v>0</v>
      </c>
      <c r="K27" s="71" t="e">
        <f t="shared" si="1"/>
        <v>#DIV/0!</v>
      </c>
      <c r="L27" s="71">
        <v>0</v>
      </c>
      <c r="M27" s="71">
        <v>0</v>
      </c>
      <c r="N27" s="72">
        <v>0</v>
      </c>
      <c r="O27" s="71">
        <f t="shared" si="2"/>
        <v>0</v>
      </c>
      <c r="P27" s="79"/>
      <c r="Q27" s="80"/>
      <c r="R27" s="81"/>
      <c r="S27" s="82">
        <f t="shared" si="30"/>
        <v>0</v>
      </c>
      <c r="T27" s="84" t="e">
        <f t="shared" si="4"/>
        <v>#DIV/0!</v>
      </c>
    </row>
    <row r="28" spans="1:22" ht="31.5" hidden="1" customHeight="1">
      <c r="A28" s="7"/>
      <c r="B28" s="9"/>
      <c r="C28" s="12"/>
      <c r="D28" s="12"/>
      <c r="E28" s="9"/>
      <c r="F28" s="125" t="s">
        <v>37</v>
      </c>
      <c r="G28" s="17"/>
      <c r="H28" s="24" t="s">
        <v>38</v>
      </c>
      <c r="I28" s="71" t="s">
        <v>39</v>
      </c>
      <c r="J28" s="71" t="s">
        <v>39</v>
      </c>
      <c r="K28" s="71" t="s">
        <v>39</v>
      </c>
      <c r="L28" s="71"/>
      <c r="M28" s="71"/>
      <c r="N28" s="72" t="e">
        <f>SUM(M28/L28*100)</f>
        <v>#DIV/0!</v>
      </c>
      <c r="O28" s="71">
        <f>SUM(L28)</f>
        <v>0</v>
      </c>
      <c r="P28" s="79"/>
      <c r="Q28" s="80"/>
      <c r="R28" s="81"/>
      <c r="S28" s="82" t="e">
        <f t="shared" si="30"/>
        <v>#VALUE!</v>
      </c>
      <c r="T28" s="84" t="e">
        <f t="shared" si="4"/>
        <v>#VALUE!</v>
      </c>
    </row>
    <row r="29" spans="1:22" ht="31.5" hidden="1" customHeight="1">
      <c r="A29" s="7"/>
      <c r="B29" s="9"/>
      <c r="C29" s="12"/>
      <c r="D29" s="12"/>
      <c r="E29" s="9"/>
      <c r="F29" s="125" t="s">
        <v>40</v>
      </c>
      <c r="G29" s="17"/>
      <c r="H29" s="24" t="s">
        <v>41</v>
      </c>
      <c r="I29" s="71" t="s">
        <v>39</v>
      </c>
      <c r="J29" s="71" t="s">
        <v>39</v>
      </c>
      <c r="K29" s="71" t="s">
        <v>39</v>
      </c>
      <c r="L29" s="71"/>
      <c r="M29" s="71"/>
      <c r="N29" s="72" t="e">
        <f>SUM(M29/L29*100)</f>
        <v>#DIV/0!</v>
      </c>
      <c r="O29" s="71">
        <f>SUM(L29)</f>
        <v>0</v>
      </c>
      <c r="P29" s="79"/>
      <c r="Q29" s="80"/>
      <c r="R29" s="81"/>
      <c r="S29" s="82" t="e">
        <f t="shared" si="30"/>
        <v>#VALUE!</v>
      </c>
      <c r="T29" s="84" t="e">
        <f t="shared" si="4"/>
        <v>#VALUE!</v>
      </c>
    </row>
    <row r="30" spans="1:22" ht="106.5" customHeight="1">
      <c r="A30" s="7"/>
      <c r="B30" s="9"/>
      <c r="C30" s="12"/>
      <c r="D30" s="12"/>
      <c r="E30" s="9"/>
      <c r="F30" s="364" t="s">
        <v>42</v>
      </c>
      <c r="G30" s="17"/>
      <c r="H30" s="24" t="s">
        <v>43</v>
      </c>
      <c r="I30" s="71">
        <v>200000</v>
      </c>
      <c r="J30" s="71">
        <v>23318.23</v>
      </c>
      <c r="K30" s="71">
        <f>SUM(J30/I30*100)</f>
        <v>11.659115</v>
      </c>
      <c r="L30" s="71">
        <v>0</v>
      </c>
      <c r="M30" s="71">
        <v>0</v>
      </c>
      <c r="N30" s="71" t="s">
        <v>39</v>
      </c>
      <c r="O30" s="71">
        <f>SUM(I30)</f>
        <v>200000</v>
      </c>
      <c r="P30" s="79"/>
      <c r="Q30" s="80"/>
      <c r="R30" s="81"/>
      <c r="S30" s="82">
        <f>SUM(J30+M30)</f>
        <v>23318.23</v>
      </c>
      <c r="T30" s="71">
        <f t="shared" si="4"/>
        <v>11.659115</v>
      </c>
      <c r="U30" s="180"/>
    </row>
    <row r="31" spans="1:22" ht="44.25" customHeight="1">
      <c r="A31" s="7"/>
      <c r="B31" s="9"/>
      <c r="C31" s="12"/>
      <c r="D31" s="12"/>
      <c r="E31" s="9"/>
      <c r="F31" s="364" t="s">
        <v>37</v>
      </c>
      <c r="G31" s="17" t="s">
        <v>29</v>
      </c>
      <c r="H31" s="24" t="s">
        <v>44</v>
      </c>
      <c r="I31" s="71">
        <v>33342000</v>
      </c>
      <c r="J31" s="71">
        <v>6360099.1200000001</v>
      </c>
      <c r="K31" s="71">
        <f>SUM(J31/I31*100)</f>
        <v>19.075337772179235</v>
      </c>
      <c r="L31" s="85">
        <v>0</v>
      </c>
      <c r="M31" s="85">
        <v>0</v>
      </c>
      <c r="N31" s="86">
        <v>0</v>
      </c>
      <c r="O31" s="71">
        <f t="shared" ref="O31:O36" si="31">SUM(I31,L31)</f>
        <v>33342000</v>
      </c>
      <c r="P31" s="79"/>
      <c r="Q31" s="80"/>
      <c r="R31" s="81"/>
      <c r="S31" s="82">
        <f>SUM(J31)</f>
        <v>6360099.1200000001</v>
      </c>
      <c r="T31" s="83">
        <f t="shared" ref="T31:T38" si="32">SUM(S31/O31*100)</f>
        <v>19.075337772179235</v>
      </c>
    </row>
    <row r="32" spans="1:22" ht="64.5" customHeight="1">
      <c r="A32" s="7"/>
      <c r="B32" s="9"/>
      <c r="C32" s="12"/>
      <c r="D32" s="12"/>
      <c r="E32" s="9"/>
      <c r="F32" s="364" t="s">
        <v>940</v>
      </c>
      <c r="G32" s="17"/>
      <c r="H32" s="24" t="s">
        <v>939</v>
      </c>
      <c r="I32" s="71">
        <v>780000</v>
      </c>
      <c r="J32" s="71">
        <v>178713.32</v>
      </c>
      <c r="K32" s="71">
        <f t="shared" ref="K32:K37" si="33">SUM(J32/I32*100)</f>
        <v>22.911964102564102</v>
      </c>
      <c r="L32" s="71">
        <v>0</v>
      </c>
      <c r="M32" s="71">
        <v>0</v>
      </c>
      <c r="N32" s="72">
        <v>0</v>
      </c>
      <c r="O32" s="71">
        <f t="shared" si="31"/>
        <v>780000</v>
      </c>
      <c r="P32" s="79"/>
      <c r="Q32" s="80"/>
      <c r="R32" s="81"/>
      <c r="S32" s="82">
        <f t="shared" ref="S32:S36" si="34">SUM(J32,M32)</f>
        <v>178713.32</v>
      </c>
      <c r="T32" s="83">
        <f t="shared" si="32"/>
        <v>22.911964102564102</v>
      </c>
    </row>
    <row r="33" spans="1:21" ht="0.75" customHeight="1">
      <c r="A33" s="7"/>
      <c r="B33" s="9"/>
      <c r="C33" s="12"/>
      <c r="D33" s="12"/>
      <c r="E33" s="9"/>
      <c r="F33" s="364" t="s">
        <v>45</v>
      </c>
      <c r="G33" s="17"/>
      <c r="H33" s="24" t="s">
        <v>46</v>
      </c>
      <c r="I33" s="71">
        <v>0</v>
      </c>
      <c r="J33" s="71">
        <v>0</v>
      </c>
      <c r="K33" s="71" t="e">
        <f t="shared" si="33"/>
        <v>#DIV/0!</v>
      </c>
      <c r="L33" s="71">
        <v>0</v>
      </c>
      <c r="M33" s="71">
        <v>0</v>
      </c>
      <c r="N33" s="71" t="e">
        <f>SUM(M33/L33*100)</f>
        <v>#DIV/0!</v>
      </c>
      <c r="O33" s="71">
        <f t="shared" si="31"/>
        <v>0</v>
      </c>
      <c r="P33" s="79"/>
      <c r="Q33" s="80"/>
      <c r="R33" s="81"/>
      <c r="S33" s="82">
        <f t="shared" si="34"/>
        <v>0</v>
      </c>
      <c r="T33" s="83" t="e">
        <f t="shared" si="32"/>
        <v>#DIV/0!</v>
      </c>
    </row>
    <row r="34" spans="1:21" ht="24.75" hidden="1" customHeight="1">
      <c r="A34" s="7"/>
      <c r="B34" s="9"/>
      <c r="C34" s="12"/>
      <c r="D34" s="12"/>
      <c r="E34" s="9"/>
      <c r="F34" s="364" t="s">
        <v>47</v>
      </c>
      <c r="G34" s="17"/>
      <c r="H34" s="24" t="s">
        <v>48</v>
      </c>
      <c r="I34" s="71">
        <v>0</v>
      </c>
      <c r="J34" s="71">
        <v>0</v>
      </c>
      <c r="K34" s="71" t="e">
        <f t="shared" si="33"/>
        <v>#DIV/0!</v>
      </c>
      <c r="L34" s="71"/>
      <c r="M34" s="71"/>
      <c r="N34" s="71" t="e">
        <f>SUM(M34/L34*100)</f>
        <v>#DIV/0!</v>
      </c>
      <c r="O34" s="71">
        <f t="shared" si="31"/>
        <v>0</v>
      </c>
      <c r="P34" s="79"/>
      <c r="Q34" s="80"/>
      <c r="R34" s="81"/>
      <c r="S34" s="82">
        <f t="shared" si="34"/>
        <v>0</v>
      </c>
      <c r="T34" s="83" t="e">
        <f t="shared" si="32"/>
        <v>#DIV/0!</v>
      </c>
    </row>
    <row r="35" spans="1:21" ht="0.75" customHeight="1">
      <c r="A35" s="7"/>
      <c r="B35" s="9"/>
      <c r="C35" s="12"/>
      <c r="D35" s="12"/>
      <c r="E35" s="9"/>
      <c r="F35" s="364" t="s">
        <v>47</v>
      </c>
      <c r="G35" s="17"/>
      <c r="H35" s="24" t="s">
        <v>49</v>
      </c>
      <c r="I35" s="71"/>
      <c r="J35" s="71"/>
      <c r="K35" s="71" t="e">
        <f t="shared" si="33"/>
        <v>#DIV/0!</v>
      </c>
      <c r="L35" s="71">
        <v>0</v>
      </c>
      <c r="M35" s="71">
        <v>0</v>
      </c>
      <c r="N35" s="71">
        <v>0</v>
      </c>
      <c r="O35" s="71">
        <f t="shared" si="31"/>
        <v>0</v>
      </c>
      <c r="P35" s="79"/>
      <c r="Q35" s="80"/>
      <c r="R35" s="81"/>
      <c r="S35" s="82">
        <f t="shared" si="34"/>
        <v>0</v>
      </c>
      <c r="T35" s="83" t="e">
        <f t="shared" si="32"/>
        <v>#DIV/0!</v>
      </c>
    </row>
    <row r="36" spans="1:21" ht="66.75" customHeight="1">
      <c r="A36" s="7"/>
      <c r="B36" s="9"/>
      <c r="C36" s="12"/>
      <c r="D36" s="12"/>
      <c r="E36" s="9"/>
      <c r="F36" s="364" t="s">
        <v>777</v>
      </c>
      <c r="G36" s="17" t="s">
        <v>29</v>
      </c>
      <c r="H36" s="24" t="s">
        <v>50</v>
      </c>
      <c r="I36" s="71">
        <v>0</v>
      </c>
      <c r="J36" s="71">
        <v>0</v>
      </c>
      <c r="K36" s="71">
        <v>0</v>
      </c>
      <c r="L36" s="71">
        <v>41868033</v>
      </c>
      <c r="M36" s="71">
        <v>7592414.2800000003</v>
      </c>
      <c r="N36" s="71">
        <f>SUM(M36/L36*100)</f>
        <v>18.134155669553429</v>
      </c>
      <c r="O36" s="71">
        <f t="shared" si="31"/>
        <v>41868033</v>
      </c>
      <c r="P36" s="79"/>
      <c r="Q36" s="80"/>
      <c r="R36" s="81"/>
      <c r="S36" s="82">
        <f t="shared" si="34"/>
        <v>7592414.2800000003</v>
      </c>
      <c r="T36" s="83">
        <f t="shared" si="32"/>
        <v>18.134155669553429</v>
      </c>
    </row>
    <row r="37" spans="1:21" ht="26.25" customHeight="1">
      <c r="A37" s="7"/>
      <c r="B37" s="9"/>
      <c r="C37" s="12"/>
      <c r="D37" s="12"/>
      <c r="E37" s="9"/>
      <c r="F37" s="364" t="s">
        <v>518</v>
      </c>
      <c r="G37" s="17" t="s">
        <v>29</v>
      </c>
      <c r="H37" s="104" t="s">
        <v>519</v>
      </c>
      <c r="I37" s="71">
        <v>110000</v>
      </c>
      <c r="J37" s="71">
        <v>33238.660000000003</v>
      </c>
      <c r="K37" s="71">
        <f t="shared" si="33"/>
        <v>30.216963636363641</v>
      </c>
      <c r="L37" s="71">
        <v>0</v>
      </c>
      <c r="M37" s="71">
        <v>0</v>
      </c>
      <c r="N37" s="71">
        <v>0</v>
      </c>
      <c r="O37" s="71">
        <f t="shared" ref="O37" si="35">SUM(I37,L37)</f>
        <v>110000</v>
      </c>
      <c r="P37" s="79"/>
      <c r="Q37" s="80"/>
      <c r="R37" s="81"/>
      <c r="S37" s="82">
        <f t="shared" ref="S37" si="36">SUM(J37,M37)</f>
        <v>33238.660000000003</v>
      </c>
      <c r="T37" s="83">
        <f t="shared" ref="T37" si="37">SUM(S37/O37*100)</f>
        <v>30.216963636363641</v>
      </c>
    </row>
    <row r="38" spans="1:21" s="1" customFormat="1" ht="29.45" customHeight="1">
      <c r="A38" s="25" t="s">
        <v>51</v>
      </c>
      <c r="B38" s="22">
        <v>980</v>
      </c>
      <c r="C38" s="23" t="s">
        <v>52</v>
      </c>
      <c r="D38" s="23"/>
      <c r="E38" s="22"/>
      <c r="F38" s="412" t="s">
        <v>859</v>
      </c>
      <c r="G38" s="17" t="s">
        <v>29</v>
      </c>
      <c r="H38" s="14" t="s">
        <v>53</v>
      </c>
      <c r="I38" s="72">
        <f>SUM(I43+I44+I45+I46+I47+I48+I49+I50+I51+I52)</f>
        <v>79187451.519999996</v>
      </c>
      <c r="J38" s="72">
        <f>SUM(J43+J44+J45+J46+J47+J48+J49+J50+J51+J52)</f>
        <v>22539137.5</v>
      </c>
      <c r="K38" s="72">
        <f>SUM(J38/I38*100)</f>
        <v>28.463016636300509</v>
      </c>
      <c r="L38" s="72">
        <f>SUM(L43+L44+L45+L46+L47+L48+L49+L50+L51+L52+L53)</f>
        <v>242448451.31</v>
      </c>
      <c r="M38" s="72">
        <f>SUM(M43+M44+M45+M46+M47+M48+M49+M50+M51+M52+M53)</f>
        <v>48574232.620000005</v>
      </c>
      <c r="N38" s="72">
        <f>SUM(M38/L38*100)</f>
        <v>20.034870240475122</v>
      </c>
      <c r="O38" s="72">
        <f>SUM(O43+O44+O45+O46+O47+O48+O49+O50+O51+O52+O53)</f>
        <v>321635902.82999998</v>
      </c>
      <c r="P38" s="72">
        <f t="shared" ref="P38:S38" si="38">SUM(P43+P44+P45+P46+P47+P48+P49+P50+P51+P52+P53)</f>
        <v>0</v>
      </c>
      <c r="Q38" s="72">
        <f t="shared" si="38"/>
        <v>0</v>
      </c>
      <c r="R38" s="72">
        <f t="shared" si="38"/>
        <v>0</v>
      </c>
      <c r="S38" s="72">
        <f t="shared" si="38"/>
        <v>71113370.120000005</v>
      </c>
      <c r="T38" s="87">
        <f t="shared" si="32"/>
        <v>22.109898022667835</v>
      </c>
      <c r="U38" s="182"/>
    </row>
    <row r="39" spans="1:21" ht="16.899999999999999" hidden="1" customHeight="1">
      <c r="A39" s="7"/>
      <c r="B39" s="9"/>
      <c r="C39" s="12"/>
      <c r="D39" s="12"/>
      <c r="E39" s="9"/>
      <c r="F39" s="413"/>
      <c r="G39" s="17" t="s">
        <v>29</v>
      </c>
      <c r="H39" s="26"/>
      <c r="I39" s="71"/>
      <c r="J39" s="71"/>
      <c r="K39" s="71"/>
      <c r="L39" s="71"/>
      <c r="M39" s="71"/>
      <c r="N39" s="71"/>
      <c r="O39" s="72">
        <f t="shared" ref="O39" si="39">SUM(O44+O45+O46+O47+O48+O49+O50+O51+O52+O54)</f>
        <v>353946460.32999998</v>
      </c>
      <c r="P39" s="73"/>
      <c r="Q39" s="74"/>
      <c r="R39" s="75"/>
      <c r="S39" s="71"/>
      <c r="T39" s="88"/>
    </row>
    <row r="40" spans="1:21" ht="31.5" customHeight="1">
      <c r="A40" s="7"/>
      <c r="B40" s="9"/>
      <c r="C40" s="12"/>
      <c r="D40" s="12"/>
      <c r="E40" s="9"/>
      <c r="F40" s="361" t="s">
        <v>54</v>
      </c>
      <c r="G40" s="17"/>
      <c r="H40" s="185" t="s">
        <v>55</v>
      </c>
      <c r="I40" s="107">
        <f>SUM(I43+I44+I45+I46+I51)</f>
        <v>79187451.519999996</v>
      </c>
      <c r="J40" s="107">
        <f>SUM(J43+J44+J45+J46+J51)</f>
        <v>22539137.5</v>
      </c>
      <c r="K40" s="107">
        <f>SUM(J40/I40*100)</f>
        <v>28.463016636300509</v>
      </c>
      <c r="L40" s="107">
        <f>SUM(L45+L47+L48+L49+L50+L51+L52+L53)</f>
        <v>242448451.31</v>
      </c>
      <c r="M40" s="107">
        <f>SUM(M45+M47+M48+M49+M50+M51+M52+M53)</f>
        <v>48574232.620000005</v>
      </c>
      <c r="N40" s="107">
        <f>SUM(M40/L40*100)</f>
        <v>20.034870240475122</v>
      </c>
      <c r="O40" s="72">
        <f>SUM(I40+L40)</f>
        <v>321635902.82999998</v>
      </c>
      <c r="P40" s="72">
        <f t="shared" ref="P40:R40" si="40">SUM(J40+M40)</f>
        <v>71113370.120000005</v>
      </c>
      <c r="Q40" s="72">
        <f t="shared" si="40"/>
        <v>48.497886876775631</v>
      </c>
      <c r="R40" s="72">
        <f t="shared" si="40"/>
        <v>564084354.13999999</v>
      </c>
      <c r="S40" s="72">
        <f>SUM(J40+M40)</f>
        <v>71113370.120000005</v>
      </c>
      <c r="T40" s="113">
        <f>SUM(S40/O40*100)</f>
        <v>22.109898022667835</v>
      </c>
      <c r="U40" s="180"/>
    </row>
    <row r="41" spans="1:21" ht="25.15" hidden="1" customHeight="1">
      <c r="A41" s="7"/>
      <c r="B41" s="9"/>
      <c r="C41" s="12"/>
      <c r="D41" s="12"/>
      <c r="E41" s="9"/>
      <c r="F41" s="125" t="s">
        <v>35</v>
      </c>
      <c r="G41" s="17"/>
      <c r="H41" s="26" t="s">
        <v>56</v>
      </c>
      <c r="I41" s="71">
        <v>0</v>
      </c>
      <c r="J41" s="71">
        <v>0</v>
      </c>
      <c r="K41" s="71" t="e">
        <f>SUM(J41/I41*100)</f>
        <v>#DIV/0!</v>
      </c>
      <c r="L41" s="71">
        <v>0</v>
      </c>
      <c r="M41" s="71">
        <v>0</v>
      </c>
      <c r="N41" s="71">
        <v>0</v>
      </c>
      <c r="O41" s="71">
        <f t="shared" ref="O41:O42" si="41">SUM(I41,L41)</f>
        <v>0</v>
      </c>
      <c r="P41" s="73"/>
      <c r="Q41" s="74"/>
      <c r="R41" s="75"/>
      <c r="S41" s="82">
        <f t="shared" ref="S41:S42" si="42">SUM(J41,M41)</f>
        <v>0</v>
      </c>
      <c r="T41" s="83" t="e">
        <f t="shared" ref="T41:T45" si="43">SUM(S41/O41*100)</f>
        <v>#DIV/0!</v>
      </c>
    </row>
    <row r="42" spans="1:21" ht="35.450000000000003" hidden="1" customHeight="1">
      <c r="A42" s="7"/>
      <c r="B42" s="9"/>
      <c r="C42" s="12"/>
      <c r="D42" s="12"/>
      <c r="E42" s="9"/>
      <c r="F42" s="125" t="s">
        <v>57</v>
      </c>
      <c r="G42" s="17"/>
      <c r="H42" s="26" t="s">
        <v>58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f t="shared" si="41"/>
        <v>0</v>
      </c>
      <c r="P42" s="73"/>
      <c r="Q42" s="74"/>
      <c r="R42" s="75"/>
      <c r="S42" s="82">
        <f t="shared" si="42"/>
        <v>0</v>
      </c>
      <c r="T42" s="83" t="e">
        <f t="shared" si="43"/>
        <v>#DIV/0!</v>
      </c>
    </row>
    <row r="43" spans="1:21" ht="69.75" customHeight="1">
      <c r="A43" s="7"/>
      <c r="B43" s="9"/>
      <c r="C43" s="12"/>
      <c r="D43" s="12"/>
      <c r="E43" s="9"/>
      <c r="F43" s="364" t="s">
        <v>59</v>
      </c>
      <c r="G43" s="17"/>
      <c r="H43" s="26" t="s">
        <v>60</v>
      </c>
      <c r="I43" s="71">
        <v>684000</v>
      </c>
      <c r="J43" s="71">
        <v>203300</v>
      </c>
      <c r="K43" s="71">
        <f>SUM(J43/I43*100)</f>
        <v>29.722222222222221</v>
      </c>
      <c r="L43" s="71"/>
      <c r="M43" s="71"/>
      <c r="N43" s="71"/>
      <c r="O43" s="71">
        <f>SUM(I43)</f>
        <v>684000</v>
      </c>
      <c r="P43" s="73"/>
      <c r="Q43" s="74"/>
      <c r="R43" s="75"/>
      <c r="S43" s="82">
        <f>SUM(J43)</f>
        <v>203300</v>
      </c>
      <c r="T43" s="83">
        <f t="shared" si="43"/>
        <v>29.722222222222221</v>
      </c>
      <c r="U43" s="180"/>
    </row>
    <row r="44" spans="1:21" ht="29.25" customHeight="1">
      <c r="A44" s="7"/>
      <c r="B44" s="9"/>
      <c r="C44" s="12"/>
      <c r="D44" s="12"/>
      <c r="E44" s="9"/>
      <c r="F44" s="120" t="s">
        <v>37</v>
      </c>
      <c r="G44" s="17" t="s">
        <v>29</v>
      </c>
      <c r="H44" s="17" t="s">
        <v>61</v>
      </c>
      <c r="I44" s="71">
        <v>77783730</v>
      </c>
      <c r="J44" s="71">
        <v>22212120.82</v>
      </c>
      <c r="K44" s="71">
        <f>SUM(J44/I44*100)</f>
        <v>28.556255684832806</v>
      </c>
      <c r="L44" s="71">
        <v>0</v>
      </c>
      <c r="M44" s="71">
        <v>0</v>
      </c>
      <c r="N44" s="72">
        <v>0</v>
      </c>
      <c r="O44" s="71">
        <f>SUM(I44,L44)</f>
        <v>77783730</v>
      </c>
      <c r="P44" s="73"/>
      <c r="Q44" s="74"/>
      <c r="R44" s="75"/>
      <c r="S44" s="82">
        <f>SUM(J44,M44)</f>
        <v>22212120.82</v>
      </c>
      <c r="T44" s="83">
        <f t="shared" si="43"/>
        <v>28.556255684832806</v>
      </c>
    </row>
    <row r="45" spans="1:21" ht="44.25" hidden="1" customHeight="1">
      <c r="A45" s="7"/>
      <c r="B45" s="9"/>
      <c r="C45" s="12"/>
      <c r="D45" s="12"/>
      <c r="E45" s="9"/>
      <c r="F45" s="364" t="s">
        <v>521</v>
      </c>
      <c r="G45" s="17" t="s">
        <v>29</v>
      </c>
      <c r="H45" s="101" t="s">
        <v>520</v>
      </c>
      <c r="I45" s="71">
        <v>0</v>
      </c>
      <c r="J45" s="71">
        <v>0</v>
      </c>
      <c r="K45" s="71" t="e">
        <f>SUM(J45/I45*100)</f>
        <v>#DIV/0!</v>
      </c>
      <c r="L45" s="71">
        <v>0</v>
      </c>
      <c r="M45" s="71">
        <v>0</v>
      </c>
      <c r="N45" s="71" t="e">
        <f t="shared" ref="N45:N54" si="44">SUM(M45/L45*100)</f>
        <v>#DIV/0!</v>
      </c>
      <c r="O45" s="71">
        <f>SUM(I45,L45)</f>
        <v>0</v>
      </c>
      <c r="P45" s="73"/>
      <c r="Q45" s="74"/>
      <c r="R45" s="75"/>
      <c r="S45" s="82">
        <f>SUM(J45,M45)</f>
        <v>0</v>
      </c>
      <c r="T45" s="88" t="e">
        <f t="shared" si="43"/>
        <v>#DIV/0!</v>
      </c>
    </row>
    <row r="46" spans="1:21" ht="28.9" customHeight="1">
      <c r="A46" s="7"/>
      <c r="B46" s="9"/>
      <c r="C46" s="12"/>
      <c r="D46" s="12"/>
      <c r="E46" s="9"/>
      <c r="F46" s="364" t="s">
        <v>518</v>
      </c>
      <c r="G46" s="17" t="s">
        <v>29</v>
      </c>
      <c r="H46" s="101" t="s">
        <v>522</v>
      </c>
      <c r="I46" s="71">
        <v>704570</v>
      </c>
      <c r="J46" s="71">
        <v>123716.68</v>
      </c>
      <c r="K46" s="71">
        <f>SUM(J46/I46*100)</f>
        <v>17.559175099706202</v>
      </c>
      <c r="L46" s="71">
        <v>0</v>
      </c>
      <c r="M46" s="71">
        <v>0</v>
      </c>
      <c r="N46" s="71">
        <v>0</v>
      </c>
      <c r="O46" s="71">
        <f t="shared" ref="O46:O86" si="45">SUM(I46,L46)</f>
        <v>704570</v>
      </c>
      <c r="P46" s="73"/>
      <c r="Q46" s="74"/>
      <c r="R46" s="75"/>
      <c r="S46" s="82">
        <f t="shared" ref="S46:S89" si="46">SUM(J46,M46)</f>
        <v>123716.68</v>
      </c>
      <c r="T46" s="83">
        <f t="shared" ref="T46:T89" si="47">SUM(S46/O46*100)</f>
        <v>17.559175099706202</v>
      </c>
    </row>
    <row r="47" spans="1:21" ht="75" customHeight="1">
      <c r="A47" s="7"/>
      <c r="B47" s="9"/>
      <c r="C47" s="12"/>
      <c r="D47" s="12"/>
      <c r="E47" s="9"/>
      <c r="F47" s="364" t="s">
        <v>779</v>
      </c>
      <c r="G47" s="17" t="s">
        <v>29</v>
      </c>
      <c r="H47" s="17" t="s">
        <v>62</v>
      </c>
      <c r="I47" s="71">
        <v>0</v>
      </c>
      <c r="J47" s="71">
        <v>0</v>
      </c>
      <c r="K47" s="71">
        <v>0</v>
      </c>
      <c r="L47" s="71">
        <v>196898033</v>
      </c>
      <c r="M47" s="71">
        <v>40123442.840000004</v>
      </c>
      <c r="N47" s="71">
        <f t="shared" si="44"/>
        <v>20.377777384906633</v>
      </c>
      <c r="O47" s="71">
        <f t="shared" si="45"/>
        <v>196898033</v>
      </c>
      <c r="P47" s="73"/>
      <c r="Q47" s="74"/>
      <c r="R47" s="75"/>
      <c r="S47" s="82">
        <f t="shared" si="46"/>
        <v>40123442.840000004</v>
      </c>
      <c r="T47" s="83">
        <f t="shared" si="47"/>
        <v>20.377777384906633</v>
      </c>
    </row>
    <row r="48" spans="1:21" ht="43.5" customHeight="1">
      <c r="A48" s="7"/>
      <c r="B48" s="9"/>
      <c r="C48" s="12"/>
      <c r="D48" s="12"/>
      <c r="E48" s="9"/>
      <c r="F48" s="364" t="s">
        <v>780</v>
      </c>
      <c r="G48" s="17"/>
      <c r="H48" s="17" t="s">
        <v>63</v>
      </c>
      <c r="I48" s="71">
        <v>0</v>
      </c>
      <c r="J48" s="71">
        <v>0</v>
      </c>
      <c r="K48" s="71">
        <v>0</v>
      </c>
      <c r="L48" s="71">
        <v>7058400</v>
      </c>
      <c r="M48" s="71">
        <v>1383594.72</v>
      </c>
      <c r="N48" s="71">
        <f t="shared" si="44"/>
        <v>19.602101326079566</v>
      </c>
      <c r="O48" s="71">
        <f t="shared" si="45"/>
        <v>7058400</v>
      </c>
      <c r="P48" s="73"/>
      <c r="Q48" s="74"/>
      <c r="R48" s="75"/>
      <c r="S48" s="82">
        <f t="shared" si="46"/>
        <v>1383594.72</v>
      </c>
      <c r="T48" s="83">
        <f t="shared" si="47"/>
        <v>19.602101326079566</v>
      </c>
    </row>
    <row r="49" spans="1:21" ht="52.5" customHeight="1">
      <c r="A49" s="7"/>
      <c r="B49" s="9"/>
      <c r="C49" s="12"/>
      <c r="D49" s="12"/>
      <c r="E49" s="9"/>
      <c r="F49" s="365" t="s">
        <v>778</v>
      </c>
      <c r="G49" s="17"/>
      <c r="H49" s="17" t="s">
        <v>64</v>
      </c>
      <c r="I49" s="71">
        <v>0</v>
      </c>
      <c r="J49" s="71">
        <v>0</v>
      </c>
      <c r="K49" s="71">
        <v>0</v>
      </c>
      <c r="L49" s="71">
        <v>9011700</v>
      </c>
      <c r="M49" s="71">
        <v>1700000</v>
      </c>
      <c r="N49" s="71">
        <f t="shared" si="44"/>
        <v>18.864365214110546</v>
      </c>
      <c r="O49" s="71">
        <f t="shared" si="45"/>
        <v>9011700</v>
      </c>
      <c r="P49" s="73"/>
      <c r="Q49" s="74"/>
      <c r="R49" s="75"/>
      <c r="S49" s="82">
        <f t="shared" si="46"/>
        <v>1700000</v>
      </c>
      <c r="T49" s="83">
        <f t="shared" si="47"/>
        <v>18.864365214110546</v>
      </c>
    </row>
    <row r="50" spans="1:21" ht="56.25" customHeight="1">
      <c r="A50" s="7"/>
      <c r="B50" s="9"/>
      <c r="C50" s="12"/>
      <c r="D50" s="12"/>
      <c r="E50" s="9"/>
      <c r="F50" s="364" t="s">
        <v>65</v>
      </c>
      <c r="G50" s="17"/>
      <c r="H50" s="17" t="s">
        <v>853</v>
      </c>
      <c r="I50" s="71">
        <v>0</v>
      </c>
      <c r="J50" s="71">
        <v>0</v>
      </c>
      <c r="K50" s="71">
        <v>0</v>
      </c>
      <c r="L50" s="71">
        <v>26208000</v>
      </c>
      <c r="M50" s="71">
        <v>5119517.53</v>
      </c>
      <c r="N50" s="71">
        <f t="shared" si="44"/>
        <v>19.53417860958486</v>
      </c>
      <c r="O50" s="71">
        <f t="shared" si="45"/>
        <v>26208000</v>
      </c>
      <c r="P50" s="73"/>
      <c r="Q50" s="74"/>
      <c r="R50" s="75"/>
      <c r="S50" s="82">
        <f t="shared" si="46"/>
        <v>5119517.53</v>
      </c>
      <c r="T50" s="83">
        <f t="shared" si="47"/>
        <v>19.53417860958486</v>
      </c>
    </row>
    <row r="51" spans="1:21" ht="42" customHeight="1">
      <c r="A51" s="7"/>
      <c r="B51" s="9"/>
      <c r="C51" s="12"/>
      <c r="D51" s="12"/>
      <c r="E51" s="9"/>
      <c r="F51" s="364" t="s">
        <v>523</v>
      </c>
      <c r="G51" s="17"/>
      <c r="H51" s="101" t="s">
        <v>854</v>
      </c>
      <c r="I51" s="71">
        <v>15151.52</v>
      </c>
      <c r="J51" s="71">
        <v>0</v>
      </c>
      <c r="K51" s="133">
        <f t="shared" ref="K51:K89" si="48">SUM(J51/I51*100)</f>
        <v>0</v>
      </c>
      <c r="L51" s="71">
        <v>1500000</v>
      </c>
      <c r="M51" s="71">
        <v>0</v>
      </c>
      <c r="N51" s="71">
        <f t="shared" ref="N51" si="49">SUM(M51/L51*100)</f>
        <v>0</v>
      </c>
      <c r="O51" s="71">
        <f t="shared" ref="O51" si="50">SUM(I51,L51)</f>
        <v>1515151.52</v>
      </c>
      <c r="P51" s="73"/>
      <c r="Q51" s="74"/>
      <c r="R51" s="75"/>
      <c r="S51" s="82">
        <f t="shared" ref="S51" si="51">SUM(J51,M51)</f>
        <v>0</v>
      </c>
      <c r="T51" s="83">
        <f t="shared" ref="T51" si="52">SUM(S51/O51*100)</f>
        <v>0</v>
      </c>
    </row>
    <row r="52" spans="1:21" ht="53.25" customHeight="1">
      <c r="A52" s="7"/>
      <c r="B52" s="9"/>
      <c r="C52" s="12"/>
      <c r="D52" s="12"/>
      <c r="E52" s="9"/>
      <c r="F52" s="366" t="s">
        <v>66</v>
      </c>
      <c r="G52" s="27"/>
      <c r="H52" s="28" t="s">
        <v>851</v>
      </c>
      <c r="I52" s="71">
        <v>0</v>
      </c>
      <c r="J52" s="71">
        <v>0</v>
      </c>
      <c r="K52" s="134">
        <v>0</v>
      </c>
      <c r="L52" s="71">
        <v>1303598.31</v>
      </c>
      <c r="M52" s="71">
        <v>164936.19</v>
      </c>
      <c r="N52" s="71">
        <f t="shared" si="44"/>
        <v>12.652378323503658</v>
      </c>
      <c r="O52" s="71">
        <f t="shared" si="45"/>
        <v>1303598.31</v>
      </c>
      <c r="P52" s="73"/>
      <c r="Q52" s="74"/>
      <c r="R52" s="75"/>
      <c r="S52" s="82">
        <f t="shared" si="46"/>
        <v>164936.19</v>
      </c>
      <c r="T52" s="83">
        <f t="shared" si="47"/>
        <v>12.652378323503658</v>
      </c>
    </row>
    <row r="53" spans="1:21" ht="102" customHeight="1">
      <c r="A53" s="7"/>
      <c r="B53" s="9"/>
      <c r="C53" s="12"/>
      <c r="D53" s="12"/>
      <c r="E53" s="9"/>
      <c r="F53" s="366" t="s">
        <v>843</v>
      </c>
      <c r="G53" s="27"/>
      <c r="H53" s="28" t="s">
        <v>852</v>
      </c>
      <c r="I53" s="71">
        <v>0</v>
      </c>
      <c r="J53" s="71">
        <v>0</v>
      </c>
      <c r="K53" s="134">
        <v>0</v>
      </c>
      <c r="L53" s="71">
        <v>468720</v>
      </c>
      <c r="M53" s="71">
        <v>82741.34</v>
      </c>
      <c r="N53" s="71">
        <f t="shared" ref="N53" si="53">SUM(M53/L53*100)</f>
        <v>17.652615634067246</v>
      </c>
      <c r="O53" s="71">
        <f t="shared" ref="O53" si="54">SUM(I53,L53)</f>
        <v>468720</v>
      </c>
      <c r="P53" s="73"/>
      <c r="Q53" s="74"/>
      <c r="R53" s="75"/>
      <c r="S53" s="82">
        <f t="shared" ref="S53" si="55">SUM(J53,M53)</f>
        <v>82741.34</v>
      </c>
      <c r="T53" s="83">
        <f t="shared" ref="T53" si="56">SUM(S53/O53*100)</f>
        <v>17.652615634067246</v>
      </c>
    </row>
    <row r="54" spans="1:21" s="220" customFormat="1" ht="43.5" customHeight="1">
      <c r="A54" s="226"/>
      <c r="B54" s="227"/>
      <c r="C54" s="228"/>
      <c r="D54" s="228"/>
      <c r="E54" s="227"/>
      <c r="F54" s="229" t="s">
        <v>524</v>
      </c>
      <c r="G54" s="230" t="s">
        <v>29</v>
      </c>
      <c r="H54" s="231" t="s">
        <v>67</v>
      </c>
      <c r="I54" s="134">
        <f>SUM(I55,I59+I62)</f>
        <v>28091600</v>
      </c>
      <c r="J54" s="134">
        <f>SUM(J55,J59+J62)</f>
        <v>7118240.3199999994</v>
      </c>
      <c r="K54" s="134">
        <f t="shared" si="48"/>
        <v>25.339390849933785</v>
      </c>
      <c r="L54" s="134">
        <f>SUM(L55,L59+L62)</f>
        <v>5371677.5</v>
      </c>
      <c r="M54" s="134">
        <f>SUM(M55,M59+M62)</f>
        <v>0</v>
      </c>
      <c r="N54" s="134">
        <f t="shared" si="44"/>
        <v>0</v>
      </c>
      <c r="O54" s="134">
        <f t="shared" si="45"/>
        <v>33463277.5</v>
      </c>
      <c r="P54" s="134">
        <f t="shared" ref="P54:P55" si="57">SUM(J54,M54)</f>
        <v>7118240.3199999994</v>
      </c>
      <c r="Q54" s="134">
        <f t="shared" ref="Q54:Q55" si="58">SUM(K54,N54)</f>
        <v>25.339390849933785</v>
      </c>
      <c r="R54" s="134">
        <f t="shared" ref="R54:R55" si="59">SUM(L54,O54)</f>
        <v>38834955</v>
      </c>
      <c r="S54" s="134">
        <f>SUM(J54+M54)</f>
        <v>7118240.3199999994</v>
      </c>
      <c r="T54" s="219">
        <f t="shared" si="47"/>
        <v>21.271796583583299</v>
      </c>
    </row>
    <row r="55" spans="1:21" ht="50.25" customHeight="1">
      <c r="A55" s="7"/>
      <c r="B55" s="9"/>
      <c r="C55" s="12"/>
      <c r="D55" s="12"/>
      <c r="E55" s="9"/>
      <c r="F55" s="126" t="s">
        <v>68</v>
      </c>
      <c r="G55" s="17"/>
      <c r="H55" s="119" t="s">
        <v>69</v>
      </c>
      <c r="I55" s="107">
        <f>SUM(I56:I58)</f>
        <v>26941600</v>
      </c>
      <c r="J55" s="107">
        <f>SUM(J56:J58)</f>
        <v>7098847.6599999992</v>
      </c>
      <c r="K55" s="107">
        <f t="shared" si="48"/>
        <v>26.349020325444663</v>
      </c>
      <c r="L55" s="107">
        <f>SUM(L58:L58)</f>
        <v>0</v>
      </c>
      <c r="M55" s="107">
        <v>0</v>
      </c>
      <c r="N55" s="107">
        <v>0</v>
      </c>
      <c r="O55" s="107">
        <f t="shared" si="45"/>
        <v>26941600</v>
      </c>
      <c r="P55" s="107">
        <f t="shared" si="57"/>
        <v>7098847.6599999992</v>
      </c>
      <c r="Q55" s="107">
        <f t="shared" si="58"/>
        <v>26.349020325444663</v>
      </c>
      <c r="R55" s="107">
        <f t="shared" si="59"/>
        <v>26941600</v>
      </c>
      <c r="S55" s="107">
        <f t="shared" ref="S55" si="60">SUM(M55,P55)</f>
        <v>7098847.6599999992</v>
      </c>
      <c r="T55" s="113">
        <f t="shared" si="47"/>
        <v>26.349020325444663</v>
      </c>
      <c r="U55" s="180"/>
    </row>
    <row r="56" spans="1:21" ht="24.75" customHeight="1">
      <c r="A56" s="7"/>
      <c r="B56" s="9"/>
      <c r="C56" s="12"/>
      <c r="D56" s="12"/>
      <c r="E56" s="9"/>
      <c r="F56" s="364" t="s">
        <v>518</v>
      </c>
      <c r="G56" s="17"/>
      <c r="H56" s="101" t="s">
        <v>525</v>
      </c>
      <c r="I56" s="71">
        <v>100000</v>
      </c>
      <c r="J56" s="71">
        <v>19452.64</v>
      </c>
      <c r="K56" s="71">
        <f t="shared" si="48"/>
        <v>19.452639999999999</v>
      </c>
      <c r="L56" s="71">
        <v>0</v>
      </c>
      <c r="M56" s="71">
        <v>0</v>
      </c>
      <c r="N56" s="72">
        <v>0</v>
      </c>
      <c r="O56" s="71">
        <f t="shared" si="45"/>
        <v>100000</v>
      </c>
      <c r="P56" s="73"/>
      <c r="Q56" s="74"/>
      <c r="R56" s="75"/>
      <c r="S56" s="82">
        <f t="shared" si="46"/>
        <v>19452.64</v>
      </c>
      <c r="T56" s="83">
        <f t="shared" si="47"/>
        <v>19.452639999999999</v>
      </c>
      <c r="U56" s="180"/>
    </row>
    <row r="57" spans="1:21" ht="33.75" customHeight="1">
      <c r="A57" s="7"/>
      <c r="B57" s="9"/>
      <c r="C57" s="12"/>
      <c r="D57" s="12"/>
      <c r="E57" s="9"/>
      <c r="F57" s="364" t="s">
        <v>481</v>
      </c>
      <c r="G57" s="17"/>
      <c r="H57" s="101" t="s">
        <v>482</v>
      </c>
      <c r="I57" s="71">
        <v>100000</v>
      </c>
      <c r="J57" s="71">
        <v>0</v>
      </c>
      <c r="K57" s="71">
        <f t="shared" si="48"/>
        <v>0</v>
      </c>
      <c r="L57" s="71"/>
      <c r="M57" s="71"/>
      <c r="N57" s="72"/>
      <c r="O57" s="71">
        <f t="shared" ref="O57" si="61">SUM(I57,L57)</f>
        <v>100000</v>
      </c>
      <c r="P57" s="73"/>
      <c r="Q57" s="74"/>
      <c r="R57" s="75"/>
      <c r="S57" s="82">
        <f t="shared" ref="S57" si="62">SUM(J57,M57)</f>
        <v>0</v>
      </c>
      <c r="T57" s="83">
        <f t="shared" ref="T57" si="63">SUM(S57/O57*100)</f>
        <v>0</v>
      </c>
    </row>
    <row r="58" spans="1:21" ht="30" customHeight="1">
      <c r="A58" s="7"/>
      <c r="B58" s="9"/>
      <c r="C58" s="12"/>
      <c r="D58" s="12"/>
      <c r="E58" s="9"/>
      <c r="F58" s="120" t="s">
        <v>37</v>
      </c>
      <c r="G58" s="17" t="s">
        <v>29</v>
      </c>
      <c r="H58" s="17" t="s">
        <v>70</v>
      </c>
      <c r="I58" s="71">
        <v>26741600</v>
      </c>
      <c r="J58" s="71">
        <v>7079395.0199999996</v>
      </c>
      <c r="K58" s="71">
        <f t="shared" si="48"/>
        <v>26.473341236126487</v>
      </c>
      <c r="L58" s="71">
        <v>0</v>
      </c>
      <c r="M58" s="71">
        <v>0</v>
      </c>
      <c r="N58" s="72">
        <v>0</v>
      </c>
      <c r="O58" s="71">
        <f t="shared" si="45"/>
        <v>26741600</v>
      </c>
      <c r="P58" s="73"/>
      <c r="Q58" s="74"/>
      <c r="R58" s="75"/>
      <c r="S58" s="82">
        <f t="shared" si="46"/>
        <v>7079395.0199999996</v>
      </c>
      <c r="T58" s="83">
        <f t="shared" si="47"/>
        <v>26.473341236126487</v>
      </c>
    </row>
    <row r="59" spans="1:21" s="2" customFormat="1" ht="40.5" customHeight="1">
      <c r="A59" s="11"/>
      <c r="B59" s="29"/>
      <c r="C59" s="30"/>
      <c r="D59" s="30"/>
      <c r="E59" s="29"/>
      <c r="F59" s="110" t="s">
        <v>71</v>
      </c>
      <c r="G59" s="14" t="s">
        <v>29</v>
      </c>
      <c r="H59" s="14" t="s">
        <v>72</v>
      </c>
      <c r="I59" s="107">
        <f>SUM(I60:I61)</f>
        <v>200000</v>
      </c>
      <c r="J59" s="107">
        <f>SUM(J60:J61)</f>
        <v>19392.66</v>
      </c>
      <c r="K59" s="107">
        <f t="shared" si="48"/>
        <v>9.6963299999999997</v>
      </c>
      <c r="L59" s="107">
        <f>SUM(L60:L61)</f>
        <v>4421677.5</v>
      </c>
      <c r="M59" s="107">
        <f>SUM(M60:M61)</f>
        <v>0</v>
      </c>
      <c r="N59" s="107">
        <f>SUM(M59/L59*100)</f>
        <v>0</v>
      </c>
      <c r="O59" s="107">
        <f t="shared" si="45"/>
        <v>4621677.5</v>
      </c>
      <c r="P59" s="89"/>
      <c r="Q59" s="90"/>
      <c r="R59" s="91"/>
      <c r="S59" s="78">
        <f t="shared" si="46"/>
        <v>19392.66</v>
      </c>
      <c r="T59" s="77">
        <f t="shared" si="47"/>
        <v>0.41960218989749937</v>
      </c>
      <c r="U59" s="181"/>
    </row>
    <row r="60" spans="1:21" ht="31.5" customHeight="1">
      <c r="A60" s="7"/>
      <c r="B60" s="9"/>
      <c r="C60" s="12"/>
      <c r="D60" s="12"/>
      <c r="E60" s="9"/>
      <c r="F60" s="120" t="s">
        <v>73</v>
      </c>
      <c r="G60" s="17"/>
      <c r="H60" s="17" t="s">
        <v>74</v>
      </c>
      <c r="I60" s="71">
        <v>200000</v>
      </c>
      <c r="J60" s="71">
        <v>19392.66</v>
      </c>
      <c r="K60" s="71">
        <f t="shared" si="48"/>
        <v>9.6963299999999997</v>
      </c>
      <c r="L60" s="71">
        <v>0</v>
      </c>
      <c r="M60" s="71">
        <v>0</v>
      </c>
      <c r="N60" s="71">
        <v>0</v>
      </c>
      <c r="O60" s="71">
        <f t="shared" si="45"/>
        <v>200000</v>
      </c>
      <c r="P60" s="73"/>
      <c r="Q60" s="74"/>
      <c r="R60" s="75"/>
      <c r="S60" s="82">
        <f t="shared" si="46"/>
        <v>19392.66</v>
      </c>
      <c r="T60" s="83">
        <f t="shared" si="47"/>
        <v>9.6963299999999997</v>
      </c>
    </row>
    <row r="61" spans="1:21" ht="42" customHeight="1">
      <c r="A61" s="7"/>
      <c r="B61" s="9"/>
      <c r="C61" s="12"/>
      <c r="D61" s="12"/>
      <c r="E61" s="9"/>
      <c r="F61" s="346" t="s">
        <v>781</v>
      </c>
      <c r="G61" s="17" t="s">
        <v>29</v>
      </c>
      <c r="H61" s="17" t="s">
        <v>75</v>
      </c>
      <c r="I61" s="71">
        <v>0</v>
      </c>
      <c r="J61" s="71">
        <v>0</v>
      </c>
      <c r="K61" s="71">
        <v>0</v>
      </c>
      <c r="L61" s="71">
        <v>4421677.5</v>
      </c>
      <c r="M61" s="71">
        <v>0</v>
      </c>
      <c r="N61" s="71">
        <f t="shared" ref="N61:N73" si="64">SUM(M61/L61*100)</f>
        <v>0</v>
      </c>
      <c r="O61" s="71">
        <f t="shared" si="45"/>
        <v>4421677.5</v>
      </c>
      <c r="P61" s="73"/>
      <c r="Q61" s="74"/>
      <c r="R61" s="75"/>
      <c r="S61" s="82">
        <f t="shared" si="46"/>
        <v>0</v>
      </c>
      <c r="T61" s="83">
        <f t="shared" si="47"/>
        <v>0</v>
      </c>
    </row>
    <row r="62" spans="1:21" ht="37.15" customHeight="1">
      <c r="A62" s="7"/>
      <c r="B62" s="9"/>
      <c r="C62" s="12"/>
      <c r="D62" s="12"/>
      <c r="E62" s="9"/>
      <c r="F62" s="126" t="s">
        <v>857</v>
      </c>
      <c r="G62" s="14"/>
      <c r="H62" s="14" t="s">
        <v>855</v>
      </c>
      <c r="I62" s="72">
        <f>SUM(I63)</f>
        <v>950000</v>
      </c>
      <c r="J62" s="72">
        <f>SUM(J63)</f>
        <v>0</v>
      </c>
      <c r="K62" s="71">
        <f t="shared" si="48"/>
        <v>0</v>
      </c>
      <c r="L62" s="72">
        <f>SUM(L63)</f>
        <v>950000</v>
      </c>
      <c r="M62" s="72">
        <f>SUM(M63)</f>
        <v>0</v>
      </c>
      <c r="N62" s="71">
        <f t="shared" si="64"/>
        <v>0</v>
      </c>
      <c r="O62" s="72">
        <f t="shared" ref="O62" si="65">SUM(I62,L62)</f>
        <v>1900000</v>
      </c>
      <c r="P62" s="89"/>
      <c r="Q62" s="90"/>
      <c r="R62" s="91"/>
      <c r="S62" s="78">
        <f t="shared" ref="S62:S63" si="66">SUM(J62,M62)</f>
        <v>0</v>
      </c>
      <c r="T62" s="77">
        <f t="shared" ref="T62" si="67">SUM(S62/O62*100)</f>
        <v>0</v>
      </c>
    </row>
    <row r="63" spans="1:21" ht="67.5" customHeight="1">
      <c r="A63" s="7"/>
      <c r="B63" s="9"/>
      <c r="C63" s="12"/>
      <c r="D63" s="12"/>
      <c r="E63" s="9"/>
      <c r="F63" s="120" t="s">
        <v>858</v>
      </c>
      <c r="G63" s="14"/>
      <c r="H63" s="101" t="s">
        <v>856</v>
      </c>
      <c r="I63" s="108">
        <v>950000</v>
      </c>
      <c r="J63" s="72">
        <v>0</v>
      </c>
      <c r="K63" s="71">
        <f t="shared" si="48"/>
        <v>0</v>
      </c>
      <c r="L63" s="108">
        <v>950000</v>
      </c>
      <c r="M63" s="72">
        <v>0</v>
      </c>
      <c r="N63" s="71">
        <f t="shared" si="64"/>
        <v>0</v>
      </c>
      <c r="O63" s="108">
        <f t="shared" ref="O63:O65" si="68">SUM(I63,L63)</f>
        <v>1900000</v>
      </c>
      <c r="P63" s="89"/>
      <c r="Q63" s="90"/>
      <c r="R63" s="91"/>
      <c r="S63" s="78">
        <f t="shared" si="66"/>
        <v>0</v>
      </c>
      <c r="T63" s="77">
        <f t="shared" ref="T63" si="69">SUM(S63/O63*100)</f>
        <v>0</v>
      </c>
    </row>
    <row r="64" spans="1:21" ht="43.5" customHeight="1">
      <c r="A64" s="7"/>
      <c r="B64" s="9"/>
      <c r="C64" s="12"/>
      <c r="D64" s="12"/>
      <c r="E64" s="9"/>
      <c r="F64" s="362" t="s">
        <v>76</v>
      </c>
      <c r="G64" s="17" t="s">
        <v>29</v>
      </c>
      <c r="H64" s="106" t="s">
        <v>526</v>
      </c>
      <c r="I64" s="72">
        <f>SUM(I65)</f>
        <v>26325200</v>
      </c>
      <c r="J64" s="72">
        <f>SUM(J65)</f>
        <v>5686858.4800000004</v>
      </c>
      <c r="K64" s="72">
        <f t="shared" si="48"/>
        <v>21.602337228207194</v>
      </c>
      <c r="L64" s="71">
        <v>0</v>
      </c>
      <c r="M64" s="71">
        <f>SUM(M65)</f>
        <v>0</v>
      </c>
      <c r="N64" s="72">
        <v>0</v>
      </c>
      <c r="O64" s="72">
        <f t="shared" si="68"/>
        <v>26325200</v>
      </c>
      <c r="P64" s="89"/>
      <c r="Q64" s="90"/>
      <c r="R64" s="91"/>
      <c r="S64" s="78">
        <f t="shared" si="46"/>
        <v>5686858.4800000004</v>
      </c>
      <c r="T64" s="113">
        <f t="shared" si="47"/>
        <v>21.602337228207194</v>
      </c>
    </row>
    <row r="65" spans="1:20" ht="34.5" customHeight="1">
      <c r="A65" s="7"/>
      <c r="B65" s="9">
        <v>980</v>
      </c>
      <c r="C65" s="12" t="s">
        <v>77</v>
      </c>
      <c r="D65" s="12"/>
      <c r="E65" s="9"/>
      <c r="F65" s="120" t="s">
        <v>37</v>
      </c>
      <c r="G65" s="17" t="s">
        <v>29</v>
      </c>
      <c r="H65" s="24" t="s">
        <v>38</v>
      </c>
      <c r="I65" s="71">
        <v>26325200</v>
      </c>
      <c r="J65" s="71">
        <v>5686858.4800000004</v>
      </c>
      <c r="K65" s="71">
        <f t="shared" si="48"/>
        <v>21.602337228207194</v>
      </c>
      <c r="L65" s="71">
        <v>0</v>
      </c>
      <c r="M65" s="71">
        <v>0</v>
      </c>
      <c r="N65" s="72">
        <v>0</v>
      </c>
      <c r="O65" s="71">
        <f t="shared" si="68"/>
        <v>26325200</v>
      </c>
      <c r="P65" s="73"/>
      <c r="Q65" s="74"/>
      <c r="R65" s="75"/>
      <c r="S65" s="82">
        <f t="shared" si="46"/>
        <v>5686858.4800000004</v>
      </c>
      <c r="T65" s="83">
        <f t="shared" si="47"/>
        <v>21.602337228207194</v>
      </c>
    </row>
    <row r="66" spans="1:20" ht="44.25" hidden="1" customHeight="1">
      <c r="A66" s="7"/>
      <c r="B66" s="9"/>
      <c r="C66" s="12"/>
      <c r="D66" s="12"/>
      <c r="E66" s="9"/>
      <c r="F66" s="362" t="s">
        <v>527</v>
      </c>
      <c r="G66" s="17" t="s">
        <v>29</v>
      </c>
      <c r="H66" s="106" t="s">
        <v>528</v>
      </c>
      <c r="I66" s="72">
        <f>SUM(I67)</f>
        <v>0</v>
      </c>
      <c r="J66" s="72">
        <f>SUM(J67)</f>
        <v>0</v>
      </c>
      <c r="K66" s="72" t="e">
        <f t="shared" ref="K66" si="70">SUM(J66/I66*100)</f>
        <v>#DIV/0!</v>
      </c>
      <c r="L66" s="107">
        <v>0</v>
      </c>
      <c r="M66" s="107">
        <v>0</v>
      </c>
      <c r="N66" s="72">
        <v>0</v>
      </c>
      <c r="O66" s="72">
        <f t="shared" ref="O66" si="71">SUM(I66,L66)</f>
        <v>0</v>
      </c>
      <c r="P66" s="89"/>
      <c r="Q66" s="90"/>
      <c r="R66" s="91"/>
      <c r="S66" s="78">
        <f t="shared" ref="S66" si="72">SUM(J66,M66)</f>
        <v>0</v>
      </c>
      <c r="T66" s="113" t="e">
        <f t="shared" ref="T66" si="73">SUM(S66/O66*100)</f>
        <v>#DIV/0!</v>
      </c>
    </row>
    <row r="67" spans="1:20" s="149" customFormat="1" ht="40.5" hidden="1" customHeight="1">
      <c r="A67" s="147"/>
      <c r="B67" s="187"/>
      <c r="C67" s="148"/>
      <c r="D67" s="148"/>
      <c r="E67" s="187"/>
      <c r="F67" s="120" t="s">
        <v>40</v>
      </c>
      <c r="G67" s="119"/>
      <c r="H67" s="106" t="s">
        <v>41</v>
      </c>
      <c r="I67" s="107" t="s">
        <v>39</v>
      </c>
      <c r="J67" s="107" t="s">
        <v>39</v>
      </c>
      <c r="K67" s="107" t="s">
        <v>39</v>
      </c>
      <c r="L67" s="107">
        <v>0</v>
      </c>
      <c r="M67" s="107">
        <v>0</v>
      </c>
      <c r="N67" s="107" t="e">
        <f>SUM(M67/L67*100)</f>
        <v>#DIV/0!</v>
      </c>
      <c r="O67" s="107">
        <f>SUM(L67)</f>
        <v>0</v>
      </c>
      <c r="P67" s="211"/>
      <c r="Q67" s="212"/>
      <c r="R67" s="213"/>
      <c r="S67" s="112">
        <f>SUM(M67)</f>
        <v>0</v>
      </c>
      <c r="T67" s="214" t="e">
        <f t="shared" ref="T67:T71" si="74">SUM(S67/O67*100)</f>
        <v>#DIV/0!</v>
      </c>
    </row>
    <row r="68" spans="1:20" s="170" customFormat="1" ht="50.25" hidden="1" customHeight="1">
      <c r="A68" s="233"/>
      <c r="B68" s="234"/>
      <c r="C68" s="235"/>
      <c r="D68" s="235"/>
      <c r="E68" s="234"/>
      <c r="F68" s="363" t="s">
        <v>76</v>
      </c>
      <c r="G68" s="27" t="s">
        <v>29</v>
      </c>
      <c r="H68" s="153" t="s">
        <v>526</v>
      </c>
      <c r="I68" s="76">
        <f>SUM(I69)</f>
        <v>0</v>
      </c>
      <c r="J68" s="76">
        <f>SUM(J69)</f>
        <v>0</v>
      </c>
      <c r="K68" s="76" t="e">
        <f t="shared" ref="K68:K69" si="75">SUM(J68/I68*100)</f>
        <v>#DIV/0!</v>
      </c>
      <c r="L68" s="167">
        <v>0</v>
      </c>
      <c r="M68" s="167">
        <f>SUM(M69)</f>
        <v>0</v>
      </c>
      <c r="N68" s="76">
        <v>0</v>
      </c>
      <c r="O68" s="76">
        <f t="shared" ref="O68:O69" si="76">SUM(I68,L68)</f>
        <v>0</v>
      </c>
      <c r="P68" s="236"/>
      <c r="Q68" s="237"/>
      <c r="R68" s="168"/>
      <c r="S68" s="97">
        <f t="shared" ref="S68:S69" si="77">SUM(J68,M68)</f>
        <v>0</v>
      </c>
      <c r="T68" s="238" t="e">
        <f t="shared" si="74"/>
        <v>#DIV/0!</v>
      </c>
    </row>
    <row r="69" spans="1:20" s="170" customFormat="1" ht="30" hidden="1" customHeight="1">
      <c r="A69" s="233"/>
      <c r="B69" s="234">
        <v>980</v>
      </c>
      <c r="C69" s="235" t="s">
        <v>77</v>
      </c>
      <c r="D69" s="235"/>
      <c r="E69" s="234"/>
      <c r="F69" s="344" t="s">
        <v>37</v>
      </c>
      <c r="G69" s="27" t="s">
        <v>29</v>
      </c>
      <c r="H69" s="49" t="s">
        <v>38</v>
      </c>
      <c r="I69" s="167">
        <v>0</v>
      </c>
      <c r="J69" s="167">
        <v>0</v>
      </c>
      <c r="K69" s="167" t="e">
        <f t="shared" si="75"/>
        <v>#DIV/0!</v>
      </c>
      <c r="L69" s="167">
        <v>0</v>
      </c>
      <c r="M69" s="167">
        <v>0</v>
      </c>
      <c r="N69" s="76">
        <v>0</v>
      </c>
      <c r="O69" s="167">
        <f t="shared" si="76"/>
        <v>0</v>
      </c>
      <c r="P69" s="239"/>
      <c r="Q69" s="240"/>
      <c r="R69" s="171"/>
      <c r="S69" s="95">
        <f t="shared" si="77"/>
        <v>0</v>
      </c>
      <c r="T69" s="172" t="e">
        <f t="shared" si="74"/>
        <v>#DIV/0!</v>
      </c>
    </row>
    <row r="70" spans="1:20" s="170" customFormat="1" ht="48" customHeight="1">
      <c r="A70" s="233"/>
      <c r="B70" s="234"/>
      <c r="C70" s="235"/>
      <c r="D70" s="235"/>
      <c r="E70" s="234"/>
      <c r="F70" s="363" t="s">
        <v>807</v>
      </c>
      <c r="G70" s="27" t="s">
        <v>29</v>
      </c>
      <c r="H70" s="153" t="s">
        <v>528</v>
      </c>
      <c r="I70" s="76">
        <f>SUM(I71)</f>
        <v>0</v>
      </c>
      <c r="J70" s="76">
        <f>SUM(J71)</f>
        <v>0</v>
      </c>
      <c r="K70" s="167">
        <v>0</v>
      </c>
      <c r="L70" s="246">
        <f>SUM(L71)</f>
        <v>650000</v>
      </c>
      <c r="M70" s="246">
        <f>SUM(M71)</f>
        <v>93529.41</v>
      </c>
      <c r="N70" s="246">
        <f>SUM(M70/L70*100)</f>
        <v>14.389140000000001</v>
      </c>
      <c r="O70" s="76">
        <f t="shared" ref="O70" si="78">SUM(I70,L70)</f>
        <v>650000</v>
      </c>
      <c r="P70" s="236"/>
      <c r="Q70" s="237"/>
      <c r="R70" s="168"/>
      <c r="S70" s="97">
        <f t="shared" ref="S70" si="79">SUM(J70,M70)</f>
        <v>93529.41</v>
      </c>
      <c r="T70" s="238">
        <f t="shared" ref="T70" si="80">SUM(S70/O70*100)</f>
        <v>14.389140000000001</v>
      </c>
    </row>
    <row r="71" spans="1:20" s="262" customFormat="1" ht="45.75" customHeight="1">
      <c r="A71" s="253"/>
      <c r="B71" s="254"/>
      <c r="C71" s="255"/>
      <c r="D71" s="255"/>
      <c r="E71" s="254"/>
      <c r="F71" s="367" t="s">
        <v>40</v>
      </c>
      <c r="G71" s="161"/>
      <c r="H71" s="111" t="s">
        <v>938</v>
      </c>
      <c r="I71" s="124" t="s">
        <v>39</v>
      </c>
      <c r="J71" s="124" t="s">
        <v>39</v>
      </c>
      <c r="K71" s="124" t="s">
        <v>39</v>
      </c>
      <c r="L71" s="124">
        <v>650000</v>
      </c>
      <c r="M71" s="124">
        <v>93529.41</v>
      </c>
      <c r="N71" s="124">
        <f>SUM(M71/L71*100)</f>
        <v>14.389140000000001</v>
      </c>
      <c r="O71" s="124">
        <f>SUM(L71)</f>
        <v>650000</v>
      </c>
      <c r="P71" s="257"/>
      <c r="Q71" s="258"/>
      <c r="R71" s="259"/>
      <c r="S71" s="260">
        <f>SUM(M71)</f>
        <v>93529.41</v>
      </c>
      <c r="T71" s="261">
        <f t="shared" si="74"/>
        <v>14.389140000000001</v>
      </c>
    </row>
    <row r="72" spans="1:20" s="1" customFormat="1" ht="53.25" customHeight="1">
      <c r="A72" s="21" t="s">
        <v>78</v>
      </c>
      <c r="B72" s="23"/>
      <c r="C72" s="23"/>
      <c r="D72" s="23"/>
      <c r="E72" s="23"/>
      <c r="F72" s="418" t="s">
        <v>529</v>
      </c>
      <c r="G72" s="31" t="s">
        <v>17</v>
      </c>
      <c r="H72" s="31" t="s">
        <v>79</v>
      </c>
      <c r="I72" s="72">
        <f>SUM(I77+I82+I87+I90+I95+I102+I100+I118+I112)</f>
        <v>6092000</v>
      </c>
      <c r="J72" s="72">
        <f>SUM(J77+J82+J87+J90+J95+J102+J100+J118+J112)</f>
        <v>1528670.62</v>
      </c>
      <c r="K72" s="72">
        <f t="shared" si="48"/>
        <v>25.093083059750494</v>
      </c>
      <c r="L72" s="72">
        <f>SUM(L77+L82+L87+L90+L95+L102+L106+L73+L108+L112)</f>
        <v>40728245.719999999</v>
      </c>
      <c r="M72" s="72">
        <f>SUM(M77+M82+M87+M90+M95+M102+M106+M73+M108+M112)</f>
        <v>7532931.0899999999</v>
      </c>
      <c r="N72" s="72">
        <f t="shared" si="64"/>
        <v>18.495594290477584</v>
      </c>
      <c r="O72" s="72">
        <f>SUM(I72,L72)</f>
        <v>46820245.719999999</v>
      </c>
      <c r="P72" s="89"/>
      <c r="Q72" s="90"/>
      <c r="R72" s="91"/>
      <c r="S72" s="76">
        <f>SUM(J72+M72)</f>
        <v>9061601.7100000009</v>
      </c>
      <c r="T72" s="77">
        <f t="shared" si="47"/>
        <v>19.354024248807384</v>
      </c>
    </row>
    <row r="73" spans="1:20" s="170" customFormat="1" ht="41.25" hidden="1" customHeight="1">
      <c r="A73" s="264"/>
      <c r="B73" s="235"/>
      <c r="C73" s="235"/>
      <c r="D73" s="235"/>
      <c r="E73" s="235"/>
      <c r="F73" s="244" t="s">
        <v>788</v>
      </c>
      <c r="G73" s="55" t="s">
        <v>17</v>
      </c>
      <c r="H73" s="55" t="s">
        <v>104</v>
      </c>
      <c r="I73" s="97">
        <f>SUM(I75)</f>
        <v>0</v>
      </c>
      <c r="J73" s="97">
        <f>SUM(J75)</f>
        <v>0</v>
      </c>
      <c r="K73" s="95">
        <v>0</v>
      </c>
      <c r="L73" s="97">
        <f>SUM(L76)</f>
        <v>0</v>
      </c>
      <c r="M73" s="97">
        <f>SUM(M76)</f>
        <v>0</v>
      </c>
      <c r="N73" s="76" t="e">
        <f t="shared" si="64"/>
        <v>#DIV/0!</v>
      </c>
      <c r="O73" s="76">
        <f>SUM(I73,L73)</f>
        <v>0</v>
      </c>
      <c r="P73" s="265"/>
      <c r="Q73" s="168"/>
      <c r="R73" s="168"/>
      <c r="S73" s="97">
        <f>SUM(S75+S76)</f>
        <v>0</v>
      </c>
      <c r="T73" s="169" t="e">
        <f t="shared" si="47"/>
        <v>#DIV/0!</v>
      </c>
    </row>
    <row r="74" spans="1:20" s="170" customFormat="1" ht="30" hidden="1">
      <c r="A74" s="264"/>
      <c r="B74" s="235"/>
      <c r="C74" s="235"/>
      <c r="D74" s="235"/>
      <c r="E74" s="235"/>
      <c r="F74" s="344" t="s">
        <v>105</v>
      </c>
      <c r="G74" s="49" t="s">
        <v>29</v>
      </c>
      <c r="H74" s="49" t="s">
        <v>106</v>
      </c>
      <c r="I74" s="95">
        <f>SUM(I76)</f>
        <v>0</v>
      </c>
      <c r="J74" s="95"/>
      <c r="K74" s="95"/>
      <c r="L74" s="95">
        <f>SUM(L76)</f>
        <v>0</v>
      </c>
      <c r="M74" s="95"/>
      <c r="N74" s="95"/>
      <c r="O74" s="167">
        <f>SUM(I74:L74)</f>
        <v>0</v>
      </c>
      <c r="P74" s="266"/>
      <c r="Q74" s="171"/>
      <c r="R74" s="171"/>
      <c r="S74" s="266"/>
      <c r="T74" s="267"/>
    </row>
    <row r="75" spans="1:20" s="170" customFormat="1" ht="54.75" hidden="1" customHeight="1">
      <c r="A75" s="264"/>
      <c r="B75" s="235"/>
      <c r="C75" s="235"/>
      <c r="D75" s="235"/>
      <c r="E75" s="235"/>
      <c r="F75" s="256" t="s">
        <v>107</v>
      </c>
      <c r="G75" s="49"/>
      <c r="H75" s="49" t="s">
        <v>108</v>
      </c>
      <c r="I75" s="95">
        <v>0</v>
      </c>
      <c r="J75" s="95">
        <v>0</v>
      </c>
      <c r="K75" s="95" t="e">
        <f>SUM(J75/I75*100)</f>
        <v>#DIV/0!</v>
      </c>
      <c r="L75" s="95"/>
      <c r="M75" s="95"/>
      <c r="N75" s="95"/>
      <c r="O75" s="167">
        <f>SUM(I75)</f>
        <v>0</v>
      </c>
      <c r="P75" s="266"/>
      <c r="Q75" s="171"/>
      <c r="R75" s="171"/>
      <c r="S75" s="268">
        <f>SUM(J75)</f>
        <v>0</v>
      </c>
      <c r="T75" s="269" t="e">
        <f>SUM(S75/O75*100)</f>
        <v>#DIV/0!</v>
      </c>
    </row>
    <row r="76" spans="1:20" s="170" customFormat="1" ht="51" hidden="1" customHeight="1">
      <c r="A76" s="264"/>
      <c r="B76" s="235"/>
      <c r="C76" s="235"/>
      <c r="D76" s="235"/>
      <c r="E76" s="235"/>
      <c r="F76" s="256" t="s">
        <v>547</v>
      </c>
      <c r="G76" s="49" t="s">
        <v>29</v>
      </c>
      <c r="H76" s="49" t="s">
        <v>789</v>
      </c>
      <c r="I76" s="95">
        <v>0</v>
      </c>
      <c r="J76" s="95">
        <v>0</v>
      </c>
      <c r="K76" s="167">
        <v>0</v>
      </c>
      <c r="L76" s="95">
        <v>0</v>
      </c>
      <c r="M76" s="95">
        <v>0</v>
      </c>
      <c r="N76" s="167" t="e">
        <f>SUM(M76/L76*100)</f>
        <v>#DIV/0!</v>
      </c>
      <c r="O76" s="167">
        <f>SUM(I76,L76)</f>
        <v>0</v>
      </c>
      <c r="P76" s="266"/>
      <c r="Q76" s="171"/>
      <c r="R76" s="171"/>
      <c r="S76" s="95">
        <f>SUM(J76,M76)</f>
        <v>0</v>
      </c>
      <c r="T76" s="172" t="e">
        <f>SUM(S76/O76*100)</f>
        <v>#DIV/0!</v>
      </c>
    </row>
    <row r="77" spans="1:20" ht="21.75" hidden="1" customHeight="1">
      <c r="A77" s="11"/>
      <c r="B77" s="12"/>
      <c r="C77" s="12"/>
      <c r="D77" s="12"/>
      <c r="E77" s="12"/>
      <c r="F77" s="126" t="s">
        <v>530</v>
      </c>
      <c r="G77" s="31"/>
      <c r="H77" s="31" t="s">
        <v>80</v>
      </c>
      <c r="I77" s="72">
        <f>SUM(I78)</f>
        <v>0</v>
      </c>
      <c r="J77" s="72">
        <f>SUM(J78)</f>
        <v>0</v>
      </c>
      <c r="K77" s="72" t="e">
        <f t="shared" si="48"/>
        <v>#DIV/0!</v>
      </c>
      <c r="L77" s="72">
        <v>0</v>
      </c>
      <c r="M77" s="72">
        <v>0</v>
      </c>
      <c r="N77" s="72">
        <v>0</v>
      </c>
      <c r="O77" s="72">
        <f t="shared" si="45"/>
        <v>0</v>
      </c>
      <c r="P77" s="73"/>
      <c r="Q77" s="74"/>
      <c r="R77" s="75"/>
      <c r="S77" s="78">
        <f t="shared" si="46"/>
        <v>0</v>
      </c>
      <c r="T77" s="77" t="e">
        <f t="shared" si="47"/>
        <v>#DIV/0!</v>
      </c>
    </row>
    <row r="78" spans="1:20" ht="60" hidden="1" customHeight="1">
      <c r="A78" s="11"/>
      <c r="B78" s="12"/>
      <c r="C78" s="12"/>
      <c r="D78" s="12"/>
      <c r="E78" s="12"/>
      <c r="F78" s="126" t="s">
        <v>81</v>
      </c>
      <c r="G78" s="31"/>
      <c r="H78" s="31" t="s">
        <v>82</v>
      </c>
      <c r="I78" s="107">
        <f>SUM(I79)</f>
        <v>0</v>
      </c>
      <c r="J78" s="107">
        <f>SUM(J79)</f>
        <v>0</v>
      </c>
      <c r="K78" s="107" t="e">
        <f t="shared" si="48"/>
        <v>#DIV/0!</v>
      </c>
      <c r="L78" s="107">
        <v>0</v>
      </c>
      <c r="M78" s="107">
        <v>0</v>
      </c>
      <c r="N78" s="107">
        <v>0</v>
      </c>
      <c r="O78" s="107">
        <f t="shared" si="45"/>
        <v>0</v>
      </c>
      <c r="P78" s="183"/>
      <c r="Q78" s="184"/>
      <c r="R78" s="144"/>
      <c r="S78" s="112">
        <f t="shared" si="46"/>
        <v>0</v>
      </c>
      <c r="T78" s="113" t="e">
        <f t="shared" si="47"/>
        <v>#DIV/0!</v>
      </c>
    </row>
    <row r="79" spans="1:20" ht="33" hidden="1" customHeight="1">
      <c r="A79" s="11"/>
      <c r="B79" s="12"/>
      <c r="C79" s="12"/>
      <c r="D79" s="12"/>
      <c r="E79" s="12"/>
      <c r="F79" s="364" t="s">
        <v>83</v>
      </c>
      <c r="G79" s="31"/>
      <c r="H79" s="24" t="s">
        <v>84</v>
      </c>
      <c r="I79" s="71">
        <f>SUM(I80:I81)</f>
        <v>0</v>
      </c>
      <c r="J79" s="71">
        <f>SUM(J80:J81)</f>
        <v>0</v>
      </c>
      <c r="K79" s="71" t="e">
        <f t="shared" si="48"/>
        <v>#DIV/0!</v>
      </c>
      <c r="L79" s="72">
        <v>0</v>
      </c>
      <c r="M79" s="72">
        <v>0</v>
      </c>
      <c r="N79" s="72">
        <v>0</v>
      </c>
      <c r="O79" s="71">
        <f t="shared" si="45"/>
        <v>0</v>
      </c>
      <c r="P79" s="73"/>
      <c r="Q79" s="74"/>
      <c r="R79" s="75"/>
      <c r="S79" s="82">
        <f t="shared" si="46"/>
        <v>0</v>
      </c>
      <c r="T79" s="83" t="e">
        <f t="shared" si="47"/>
        <v>#DIV/0!</v>
      </c>
    </row>
    <row r="80" spans="1:20" ht="20.25" hidden="1" customHeight="1">
      <c r="A80" s="11"/>
      <c r="B80" s="12"/>
      <c r="C80" s="12"/>
      <c r="D80" s="12"/>
      <c r="E80" s="12"/>
      <c r="F80" s="364" t="s">
        <v>531</v>
      </c>
      <c r="G80" s="31"/>
      <c r="H80" s="24"/>
      <c r="I80" s="71">
        <v>0</v>
      </c>
      <c r="J80" s="71">
        <v>0</v>
      </c>
      <c r="K80" s="71" t="e">
        <f t="shared" ref="K80" si="81">SUM(J80/I80*100)</f>
        <v>#DIV/0!</v>
      </c>
      <c r="L80" s="72">
        <v>0</v>
      </c>
      <c r="M80" s="72">
        <v>0</v>
      </c>
      <c r="N80" s="72">
        <v>0</v>
      </c>
      <c r="O80" s="71">
        <f t="shared" ref="O80" si="82">SUM(I80,L80)</f>
        <v>0</v>
      </c>
      <c r="P80" s="73"/>
      <c r="Q80" s="74"/>
      <c r="R80" s="75"/>
      <c r="S80" s="82">
        <f t="shared" ref="S80" si="83">SUM(J80,M80)</f>
        <v>0</v>
      </c>
      <c r="T80" s="83" t="e">
        <f t="shared" ref="T80" si="84">SUM(S80/O80*100)</f>
        <v>#DIV/0!</v>
      </c>
    </row>
    <row r="81" spans="1:20" ht="18.75" hidden="1" customHeight="1">
      <c r="A81" s="11"/>
      <c r="B81" s="12"/>
      <c r="C81" s="12"/>
      <c r="D81" s="12"/>
      <c r="E81" s="12"/>
      <c r="F81" s="364" t="s">
        <v>532</v>
      </c>
      <c r="G81" s="31"/>
      <c r="H81" s="24"/>
      <c r="I81" s="71">
        <v>0</v>
      </c>
      <c r="J81" s="71">
        <v>0</v>
      </c>
      <c r="K81" s="71" t="e">
        <f t="shared" ref="K81" si="85">SUM(J81/I81*100)</f>
        <v>#DIV/0!</v>
      </c>
      <c r="L81" s="72">
        <v>0</v>
      </c>
      <c r="M81" s="72">
        <v>0</v>
      </c>
      <c r="N81" s="72">
        <v>0</v>
      </c>
      <c r="O81" s="71">
        <f t="shared" ref="O81" si="86">SUM(I81,L81)</f>
        <v>0</v>
      </c>
      <c r="P81" s="73"/>
      <c r="Q81" s="74"/>
      <c r="R81" s="75"/>
      <c r="S81" s="82">
        <f t="shared" ref="S81" si="87">SUM(J81,M81)</f>
        <v>0</v>
      </c>
      <c r="T81" s="83" t="e">
        <f t="shared" ref="T81" si="88">SUM(S81/O81*100)</f>
        <v>#DIV/0!</v>
      </c>
    </row>
    <row r="82" spans="1:20" ht="36.75" customHeight="1">
      <c r="A82" s="11"/>
      <c r="B82" s="12"/>
      <c r="C82" s="12"/>
      <c r="D82" s="12"/>
      <c r="E82" s="12"/>
      <c r="F82" s="127" t="s">
        <v>533</v>
      </c>
      <c r="G82" s="31"/>
      <c r="H82" s="31" t="s">
        <v>85</v>
      </c>
      <c r="I82" s="72">
        <f>SUM(I83,I85)</f>
        <v>6000000</v>
      </c>
      <c r="J82" s="72">
        <f>SUM(J83,J85)</f>
        <v>1507670.62</v>
      </c>
      <c r="K82" s="72">
        <f t="shared" si="48"/>
        <v>25.127843666666667</v>
      </c>
      <c r="L82" s="72">
        <v>0</v>
      </c>
      <c r="M82" s="72">
        <v>0</v>
      </c>
      <c r="N82" s="71">
        <v>0</v>
      </c>
      <c r="O82" s="72">
        <f t="shared" si="45"/>
        <v>6000000</v>
      </c>
      <c r="P82" s="73"/>
      <c r="Q82" s="74"/>
      <c r="R82" s="75"/>
      <c r="S82" s="78">
        <f t="shared" si="46"/>
        <v>1507670.62</v>
      </c>
      <c r="T82" s="77">
        <f t="shared" si="47"/>
        <v>25.127843666666667</v>
      </c>
    </row>
    <row r="83" spans="1:20" ht="20.25" customHeight="1">
      <c r="A83" s="11"/>
      <c r="B83" s="12"/>
      <c r="C83" s="12"/>
      <c r="D83" s="12"/>
      <c r="E83" s="12"/>
      <c r="F83" s="126" t="s">
        <v>86</v>
      </c>
      <c r="G83" s="31"/>
      <c r="H83" s="31" t="s">
        <v>87</v>
      </c>
      <c r="I83" s="107">
        <f>SUM(I84)</f>
        <v>5900000</v>
      </c>
      <c r="J83" s="107">
        <f>SUM(J84)</f>
        <v>1507670.62</v>
      </c>
      <c r="K83" s="107">
        <f t="shared" si="48"/>
        <v>25.553739322033902</v>
      </c>
      <c r="L83" s="107">
        <v>0</v>
      </c>
      <c r="M83" s="107">
        <v>0</v>
      </c>
      <c r="N83" s="107">
        <v>0</v>
      </c>
      <c r="O83" s="107">
        <f t="shared" si="45"/>
        <v>5900000</v>
      </c>
      <c r="P83" s="183"/>
      <c r="Q83" s="184"/>
      <c r="R83" s="144"/>
      <c r="S83" s="112">
        <f t="shared" si="46"/>
        <v>1507670.62</v>
      </c>
      <c r="T83" s="113">
        <f t="shared" si="47"/>
        <v>25.553739322033902</v>
      </c>
    </row>
    <row r="84" spans="1:20" ht="21" customHeight="1">
      <c r="A84" s="11"/>
      <c r="B84" s="12"/>
      <c r="C84" s="12"/>
      <c r="D84" s="12"/>
      <c r="E84" s="12"/>
      <c r="F84" s="368" t="s">
        <v>534</v>
      </c>
      <c r="G84" s="31"/>
      <c r="H84" s="104" t="s">
        <v>535</v>
      </c>
      <c r="I84" s="71">
        <v>5900000</v>
      </c>
      <c r="J84" s="71">
        <v>1507670.62</v>
      </c>
      <c r="K84" s="71">
        <f t="shared" si="48"/>
        <v>25.553739322033902</v>
      </c>
      <c r="L84" s="71">
        <v>0</v>
      </c>
      <c r="M84" s="71">
        <v>0</v>
      </c>
      <c r="N84" s="72">
        <v>0</v>
      </c>
      <c r="O84" s="71">
        <f t="shared" si="45"/>
        <v>5900000</v>
      </c>
      <c r="P84" s="73"/>
      <c r="Q84" s="74"/>
      <c r="R84" s="75"/>
      <c r="S84" s="82">
        <f t="shared" si="46"/>
        <v>1507670.62</v>
      </c>
      <c r="T84" s="83">
        <f t="shared" si="47"/>
        <v>25.553739322033902</v>
      </c>
    </row>
    <row r="85" spans="1:20" ht="30" customHeight="1">
      <c r="A85" s="11"/>
      <c r="B85" s="12"/>
      <c r="C85" s="12"/>
      <c r="D85" s="12"/>
      <c r="E85" s="12"/>
      <c r="F85" s="369" t="s">
        <v>88</v>
      </c>
      <c r="G85" s="31"/>
      <c r="H85" s="31" t="s">
        <v>89</v>
      </c>
      <c r="I85" s="72">
        <f>SUM(I86)</f>
        <v>100000</v>
      </c>
      <c r="J85" s="72">
        <f>SUM(J86)</f>
        <v>0</v>
      </c>
      <c r="K85" s="72">
        <f t="shared" si="48"/>
        <v>0</v>
      </c>
      <c r="L85" s="71">
        <v>0</v>
      </c>
      <c r="M85" s="71">
        <v>0</v>
      </c>
      <c r="N85" s="72">
        <v>0</v>
      </c>
      <c r="O85" s="72">
        <f t="shared" si="45"/>
        <v>100000</v>
      </c>
      <c r="P85" s="73"/>
      <c r="Q85" s="74"/>
      <c r="R85" s="75"/>
      <c r="S85" s="78">
        <f t="shared" si="46"/>
        <v>0</v>
      </c>
      <c r="T85" s="113">
        <f t="shared" si="47"/>
        <v>0</v>
      </c>
    </row>
    <row r="86" spans="1:20" ht="24" customHeight="1">
      <c r="A86" s="11"/>
      <c r="B86" s="12"/>
      <c r="C86" s="12"/>
      <c r="D86" s="12"/>
      <c r="E86" s="12"/>
      <c r="F86" s="364" t="s">
        <v>90</v>
      </c>
      <c r="G86" s="31"/>
      <c r="H86" s="24" t="s">
        <v>91</v>
      </c>
      <c r="I86" s="71">
        <v>100000</v>
      </c>
      <c r="J86" s="71">
        <v>0</v>
      </c>
      <c r="K86" s="71">
        <f t="shared" si="48"/>
        <v>0</v>
      </c>
      <c r="L86" s="71">
        <v>0</v>
      </c>
      <c r="M86" s="71">
        <v>0</v>
      </c>
      <c r="N86" s="72">
        <v>0</v>
      </c>
      <c r="O86" s="71">
        <f t="shared" si="45"/>
        <v>100000</v>
      </c>
      <c r="P86" s="73"/>
      <c r="Q86" s="74"/>
      <c r="R86" s="75"/>
      <c r="S86" s="82">
        <f t="shared" si="46"/>
        <v>0</v>
      </c>
      <c r="T86" s="83">
        <f t="shared" si="47"/>
        <v>0</v>
      </c>
    </row>
    <row r="87" spans="1:20" s="140" customFormat="1" ht="48" hidden="1" customHeight="1">
      <c r="A87" s="131"/>
      <c r="B87" s="132"/>
      <c r="C87" s="132"/>
      <c r="D87" s="132"/>
      <c r="E87" s="132"/>
      <c r="F87" s="150" t="s">
        <v>92</v>
      </c>
      <c r="G87" s="130" t="s">
        <v>93</v>
      </c>
      <c r="H87" s="176" t="s">
        <v>94</v>
      </c>
      <c r="I87" s="134">
        <f>SUM(I88)</f>
        <v>0</v>
      </c>
      <c r="J87" s="133">
        <f>SUM(J88)</f>
        <v>0</v>
      </c>
      <c r="K87" s="133" t="e">
        <f t="shared" si="48"/>
        <v>#DIV/0!</v>
      </c>
      <c r="L87" s="134">
        <v>0</v>
      </c>
      <c r="M87" s="134">
        <v>0</v>
      </c>
      <c r="N87" s="134">
        <v>0</v>
      </c>
      <c r="O87" s="133" t="e">
        <f t="shared" ref="O87:O89" si="89">SUM(I87:L87)</f>
        <v>#DIV/0!</v>
      </c>
      <c r="P87" s="135"/>
      <c r="Q87" s="136"/>
      <c r="R87" s="137"/>
      <c r="S87" s="138">
        <f t="shared" si="46"/>
        <v>0</v>
      </c>
      <c r="T87" s="139" t="e">
        <f t="shared" si="47"/>
        <v>#DIV/0!</v>
      </c>
    </row>
    <row r="88" spans="1:20" s="140" customFormat="1" ht="45.75" hidden="1" customHeight="1">
      <c r="A88" s="131"/>
      <c r="B88" s="132"/>
      <c r="C88" s="132"/>
      <c r="D88" s="132"/>
      <c r="E88" s="132"/>
      <c r="F88" s="177" t="s">
        <v>95</v>
      </c>
      <c r="G88" s="130"/>
      <c r="H88" s="176" t="s">
        <v>96</v>
      </c>
      <c r="I88" s="133">
        <f>SUM(I89)</f>
        <v>0</v>
      </c>
      <c r="J88" s="133">
        <f>SUM(J89)</f>
        <v>0</v>
      </c>
      <c r="K88" s="133" t="e">
        <f t="shared" si="48"/>
        <v>#DIV/0!</v>
      </c>
      <c r="L88" s="134">
        <v>0</v>
      </c>
      <c r="M88" s="134">
        <v>0</v>
      </c>
      <c r="N88" s="134">
        <v>0</v>
      </c>
      <c r="O88" s="133" t="e">
        <f t="shared" si="89"/>
        <v>#DIV/0!</v>
      </c>
      <c r="P88" s="135"/>
      <c r="Q88" s="136"/>
      <c r="R88" s="137"/>
      <c r="S88" s="138">
        <f t="shared" si="46"/>
        <v>0</v>
      </c>
      <c r="T88" s="139" t="e">
        <f t="shared" si="47"/>
        <v>#DIV/0!</v>
      </c>
    </row>
    <row r="89" spans="1:20" s="140" customFormat="1" ht="25.5" hidden="1" customHeight="1">
      <c r="A89" s="131"/>
      <c r="B89" s="132"/>
      <c r="C89" s="132"/>
      <c r="D89" s="132"/>
      <c r="E89" s="132"/>
      <c r="F89" s="128" t="s">
        <v>97</v>
      </c>
      <c r="G89" s="130"/>
      <c r="H89" s="130" t="s">
        <v>98</v>
      </c>
      <c r="I89" s="133">
        <v>0</v>
      </c>
      <c r="J89" s="133">
        <v>0</v>
      </c>
      <c r="K89" s="133" t="e">
        <f t="shared" si="48"/>
        <v>#DIV/0!</v>
      </c>
      <c r="L89" s="134">
        <v>0</v>
      </c>
      <c r="M89" s="134">
        <v>0</v>
      </c>
      <c r="N89" s="134">
        <v>0</v>
      </c>
      <c r="O89" s="133" t="e">
        <f t="shared" si="89"/>
        <v>#DIV/0!</v>
      </c>
      <c r="P89" s="135"/>
      <c r="Q89" s="136"/>
      <c r="R89" s="137"/>
      <c r="S89" s="138">
        <f t="shared" si="46"/>
        <v>0</v>
      </c>
      <c r="T89" s="139" t="e">
        <f t="shared" si="47"/>
        <v>#DIV/0!</v>
      </c>
    </row>
    <row r="90" spans="1:20" ht="76.5" customHeight="1">
      <c r="A90" s="11"/>
      <c r="B90" s="12"/>
      <c r="C90" s="12"/>
      <c r="D90" s="12"/>
      <c r="E90" s="12"/>
      <c r="F90" s="126" t="s">
        <v>536</v>
      </c>
      <c r="G90" s="24"/>
      <c r="H90" s="31" t="s">
        <v>94</v>
      </c>
      <c r="I90" s="71">
        <f>SUM(I91)</f>
        <v>0</v>
      </c>
      <c r="J90" s="71">
        <f>SUM(J91)</f>
        <v>0</v>
      </c>
      <c r="K90" s="71">
        <v>0</v>
      </c>
      <c r="L90" s="72">
        <f>SUM(L91:L92)</f>
        <v>6133651.6799999997</v>
      </c>
      <c r="M90" s="72">
        <f>SUM(M91:M92)</f>
        <v>55106.54</v>
      </c>
      <c r="N90" s="72">
        <f t="shared" ref="N90:N102" si="90">SUM(M90/L90*100)</f>
        <v>0.89842956325162582</v>
      </c>
      <c r="O90" s="72">
        <f t="shared" ref="O90:O96" si="91">SUM(I90:L90)</f>
        <v>6133651.6799999997</v>
      </c>
      <c r="P90" s="73"/>
      <c r="Q90" s="74"/>
      <c r="R90" s="75"/>
      <c r="S90" s="112">
        <f t="shared" ref="S90:S96" si="92">SUM(J90,M90)</f>
        <v>55106.54</v>
      </c>
      <c r="T90" s="113">
        <f t="shared" ref="T90:T102" si="93">SUM(S90/O90*100)</f>
        <v>0.89842956325162582</v>
      </c>
    </row>
    <row r="91" spans="1:20" ht="45.75" hidden="1" customHeight="1">
      <c r="A91" s="11"/>
      <c r="B91" s="12"/>
      <c r="C91" s="12"/>
      <c r="D91" s="12"/>
      <c r="E91" s="12"/>
      <c r="F91" s="102" t="s">
        <v>100</v>
      </c>
      <c r="G91" s="24"/>
      <c r="H91" s="24" t="s">
        <v>101</v>
      </c>
      <c r="I91" s="71">
        <v>0</v>
      </c>
      <c r="J91" s="71">
        <v>0</v>
      </c>
      <c r="K91" s="71">
        <v>0</v>
      </c>
      <c r="L91" s="71"/>
      <c r="M91" s="71"/>
      <c r="N91" s="71" t="e">
        <f t="shared" si="90"/>
        <v>#DIV/0!</v>
      </c>
      <c r="O91" s="71">
        <f t="shared" si="91"/>
        <v>0</v>
      </c>
      <c r="P91" s="73"/>
      <c r="Q91" s="74"/>
      <c r="R91" s="75"/>
      <c r="S91" s="82">
        <f t="shared" si="92"/>
        <v>0</v>
      </c>
      <c r="T91" s="83" t="e">
        <f t="shared" si="93"/>
        <v>#DIV/0!</v>
      </c>
    </row>
    <row r="92" spans="1:20" s="149" customFormat="1" ht="60" customHeight="1">
      <c r="A92" s="147"/>
      <c r="B92" s="148"/>
      <c r="C92" s="148"/>
      <c r="D92" s="148"/>
      <c r="E92" s="148"/>
      <c r="F92" s="102" t="s">
        <v>100</v>
      </c>
      <c r="G92" s="106"/>
      <c r="H92" s="106" t="s">
        <v>96</v>
      </c>
      <c r="I92" s="107"/>
      <c r="J92" s="107"/>
      <c r="K92" s="107"/>
      <c r="L92" s="107">
        <f>SUM(L93+L94)</f>
        <v>6133651.6799999997</v>
      </c>
      <c r="M92" s="107">
        <f>SUM(M93+M94)</f>
        <v>55106.54</v>
      </c>
      <c r="N92" s="107">
        <f t="shared" ref="N92:N94" si="94">SUM(M92/L92*100)</f>
        <v>0.89842956325162582</v>
      </c>
      <c r="O92" s="107">
        <f t="shared" ref="O92" si="95">SUM(I92:L92)</f>
        <v>6133651.6799999997</v>
      </c>
      <c r="P92" s="183"/>
      <c r="Q92" s="184"/>
      <c r="R92" s="144"/>
      <c r="S92" s="112">
        <f t="shared" ref="S92:S94" si="96">SUM(J92,M92)</f>
        <v>55106.54</v>
      </c>
      <c r="T92" s="113">
        <f t="shared" ref="T92:T94" si="97">SUM(S92/O92*100)</f>
        <v>0.89842956325162582</v>
      </c>
    </row>
    <row r="93" spans="1:20" s="140" customFormat="1" ht="54" hidden="1" customHeight="1">
      <c r="A93" s="131"/>
      <c r="B93" s="132"/>
      <c r="C93" s="132"/>
      <c r="D93" s="132"/>
      <c r="E93" s="132"/>
      <c r="F93" s="129" t="s">
        <v>537</v>
      </c>
      <c r="G93" s="130"/>
      <c r="H93" s="130" t="s">
        <v>539</v>
      </c>
      <c r="I93" s="133">
        <f>SUM(I94)</f>
        <v>0</v>
      </c>
      <c r="J93" s="133">
        <f>SUM(J94)</f>
        <v>0</v>
      </c>
      <c r="K93" s="133" t="e">
        <f t="shared" ref="K93" si="98">SUM(J93/I93*100)</f>
        <v>#DIV/0!</v>
      </c>
      <c r="L93" s="133">
        <v>0</v>
      </c>
      <c r="M93" s="134">
        <v>0</v>
      </c>
      <c r="N93" s="107" t="e">
        <f t="shared" si="94"/>
        <v>#DIV/0!</v>
      </c>
      <c r="O93" s="133">
        <f>SUM(I93+L93)</f>
        <v>0</v>
      </c>
      <c r="P93" s="135"/>
      <c r="Q93" s="136"/>
      <c r="R93" s="137"/>
      <c r="S93" s="138">
        <f t="shared" si="96"/>
        <v>0</v>
      </c>
      <c r="T93" s="139" t="e">
        <f t="shared" si="97"/>
        <v>#DIV/0!</v>
      </c>
    </row>
    <row r="94" spans="1:20" s="140" customFormat="1" ht="60" customHeight="1">
      <c r="A94" s="131"/>
      <c r="B94" s="132"/>
      <c r="C94" s="132"/>
      <c r="D94" s="132"/>
      <c r="E94" s="132"/>
      <c r="F94" s="370" t="s">
        <v>537</v>
      </c>
      <c r="G94" s="130"/>
      <c r="H94" s="130" t="s">
        <v>538</v>
      </c>
      <c r="I94" s="133">
        <v>0</v>
      </c>
      <c r="J94" s="133">
        <v>0</v>
      </c>
      <c r="K94" s="133">
        <v>0</v>
      </c>
      <c r="L94" s="133">
        <v>6133651.6799999997</v>
      </c>
      <c r="M94" s="133">
        <v>55106.54</v>
      </c>
      <c r="N94" s="108">
        <f t="shared" si="94"/>
        <v>0.89842956325162582</v>
      </c>
      <c r="O94" s="133">
        <f>SUM(I94+L94)</f>
        <v>6133651.6799999997</v>
      </c>
      <c r="P94" s="135"/>
      <c r="Q94" s="136"/>
      <c r="R94" s="137"/>
      <c r="S94" s="138">
        <f t="shared" si="96"/>
        <v>55106.54</v>
      </c>
      <c r="T94" s="139">
        <f t="shared" si="97"/>
        <v>0.89842956325162582</v>
      </c>
    </row>
    <row r="95" spans="1:20" ht="39" customHeight="1">
      <c r="A95" s="11"/>
      <c r="B95" s="12"/>
      <c r="C95" s="12"/>
      <c r="D95" s="12"/>
      <c r="E95" s="12"/>
      <c r="F95" s="141" t="s">
        <v>815</v>
      </c>
      <c r="G95" s="24"/>
      <c r="H95" s="106" t="s">
        <v>99</v>
      </c>
      <c r="I95" s="107">
        <f>SUM(I96+I98)</f>
        <v>5000</v>
      </c>
      <c r="J95" s="107">
        <f>SUM(J96+J98)</f>
        <v>0</v>
      </c>
      <c r="K95" s="71">
        <v>0</v>
      </c>
      <c r="L95" s="72">
        <f>SUM(L96)</f>
        <v>32424630.039999999</v>
      </c>
      <c r="M95" s="72">
        <f>SUM(M96)</f>
        <v>7264200.9199999999</v>
      </c>
      <c r="N95" s="72">
        <f t="shared" si="90"/>
        <v>22.40334249315617</v>
      </c>
      <c r="O95" s="72">
        <f>SUM(O96+O98)</f>
        <v>32429630.039999999</v>
      </c>
      <c r="P95" s="89"/>
      <c r="Q95" s="90"/>
      <c r="R95" s="91"/>
      <c r="S95" s="78">
        <f t="shared" si="92"/>
        <v>7264200.9199999999</v>
      </c>
      <c r="T95" s="77">
        <f t="shared" si="93"/>
        <v>22.399888346058976</v>
      </c>
    </row>
    <row r="96" spans="1:20" s="149" customFormat="1" ht="48" customHeight="1">
      <c r="A96" s="147"/>
      <c r="B96" s="148"/>
      <c r="C96" s="148"/>
      <c r="D96" s="148"/>
      <c r="E96" s="148"/>
      <c r="F96" s="141" t="s">
        <v>102</v>
      </c>
      <c r="G96" s="106"/>
      <c r="H96" s="106" t="s">
        <v>540</v>
      </c>
      <c r="I96" s="107">
        <v>0</v>
      </c>
      <c r="J96" s="107">
        <v>0</v>
      </c>
      <c r="K96" s="107">
        <v>0</v>
      </c>
      <c r="L96" s="107">
        <f>SUM(L97)</f>
        <v>32424630.039999999</v>
      </c>
      <c r="M96" s="107">
        <f>SUM(M97)</f>
        <v>7264200.9199999999</v>
      </c>
      <c r="N96" s="107">
        <f t="shared" si="90"/>
        <v>22.40334249315617</v>
      </c>
      <c r="O96" s="107">
        <f t="shared" si="91"/>
        <v>32424630.039999999</v>
      </c>
      <c r="P96" s="183"/>
      <c r="Q96" s="184"/>
      <c r="R96" s="144"/>
      <c r="S96" s="112">
        <f t="shared" si="92"/>
        <v>7264200.9199999999</v>
      </c>
      <c r="T96" s="113">
        <f t="shared" si="93"/>
        <v>22.40334249315617</v>
      </c>
    </row>
    <row r="97" spans="1:20" ht="43.5" customHeight="1">
      <c r="A97" s="11"/>
      <c r="B97" s="12"/>
      <c r="C97" s="12"/>
      <c r="D97" s="12"/>
      <c r="E97" s="12"/>
      <c r="F97" s="103" t="s">
        <v>483</v>
      </c>
      <c r="G97" s="24"/>
      <c r="H97" s="104" t="s">
        <v>541</v>
      </c>
      <c r="I97" s="71">
        <v>0</v>
      </c>
      <c r="J97" s="71">
        <v>0</v>
      </c>
      <c r="K97" s="71">
        <v>0</v>
      </c>
      <c r="L97" s="71">
        <v>32424630.039999999</v>
      </c>
      <c r="M97" s="71">
        <v>7264200.9199999999</v>
      </c>
      <c r="N97" s="71">
        <f t="shared" si="90"/>
        <v>22.40334249315617</v>
      </c>
      <c r="O97" s="71">
        <f t="shared" ref="O97" si="99">SUM(I97:L97)</f>
        <v>32424630.039999999</v>
      </c>
      <c r="P97" s="73"/>
      <c r="Q97" s="74"/>
      <c r="R97" s="75"/>
      <c r="S97" s="82">
        <f t="shared" ref="S97" si="100">SUM(J97,M97)</f>
        <v>7264200.9199999999</v>
      </c>
      <c r="T97" s="83">
        <f t="shared" ref="T97" si="101">SUM(S97/O97*100)</f>
        <v>22.40334249315617</v>
      </c>
    </row>
    <row r="98" spans="1:20" ht="48" customHeight="1">
      <c r="A98" s="11"/>
      <c r="B98" s="12"/>
      <c r="C98" s="12"/>
      <c r="D98" s="12"/>
      <c r="E98" s="12"/>
      <c r="F98" s="371" t="s">
        <v>816</v>
      </c>
      <c r="G98" s="24"/>
      <c r="H98" s="106" t="s">
        <v>542</v>
      </c>
      <c r="I98" s="107">
        <f>SUM(I99)</f>
        <v>5000</v>
      </c>
      <c r="J98" s="107">
        <f>SUM(J99)</f>
        <v>0</v>
      </c>
      <c r="K98" s="71">
        <v>0</v>
      </c>
      <c r="L98" s="71">
        <v>0</v>
      </c>
      <c r="M98" s="71">
        <v>0</v>
      </c>
      <c r="N98" s="71">
        <v>0</v>
      </c>
      <c r="O98" s="107">
        <f t="shared" ref="O98:O99" si="102">SUM(I98:L98)</f>
        <v>5000</v>
      </c>
      <c r="P98" s="73"/>
      <c r="Q98" s="74"/>
      <c r="R98" s="75"/>
      <c r="S98" s="82">
        <f t="shared" ref="S98:S99" si="103">SUM(J98,M98)</f>
        <v>0</v>
      </c>
      <c r="T98" s="83">
        <v>0</v>
      </c>
    </row>
    <row r="99" spans="1:20" ht="33" customHeight="1">
      <c r="A99" s="11"/>
      <c r="B99" s="12"/>
      <c r="C99" s="12"/>
      <c r="D99" s="12"/>
      <c r="E99" s="12"/>
      <c r="F99" s="372" t="s">
        <v>484</v>
      </c>
      <c r="G99" s="24"/>
      <c r="H99" s="104" t="s">
        <v>543</v>
      </c>
      <c r="I99" s="71">
        <v>5000</v>
      </c>
      <c r="J99" s="71">
        <v>0</v>
      </c>
      <c r="K99" s="71">
        <v>0</v>
      </c>
      <c r="L99" s="71">
        <v>0</v>
      </c>
      <c r="M99" s="71">
        <v>0</v>
      </c>
      <c r="N99" s="71">
        <v>0</v>
      </c>
      <c r="O99" s="71">
        <f t="shared" si="102"/>
        <v>5000</v>
      </c>
      <c r="P99" s="73"/>
      <c r="Q99" s="74"/>
      <c r="R99" s="75"/>
      <c r="S99" s="82">
        <f t="shared" si="103"/>
        <v>0</v>
      </c>
      <c r="T99" s="83">
        <v>0</v>
      </c>
    </row>
    <row r="100" spans="1:20" ht="48" hidden="1" customHeight="1">
      <c r="A100" s="11"/>
      <c r="B100" s="12"/>
      <c r="C100" s="12"/>
      <c r="D100" s="12"/>
      <c r="E100" s="12"/>
      <c r="F100" s="105" t="s">
        <v>544</v>
      </c>
      <c r="G100" s="24"/>
      <c r="H100" s="106" t="s">
        <v>104</v>
      </c>
      <c r="I100" s="107">
        <f>SUM(I101)</f>
        <v>0</v>
      </c>
      <c r="J100" s="107">
        <f>SUM(J101)</f>
        <v>0</v>
      </c>
      <c r="K100" s="71">
        <v>0</v>
      </c>
      <c r="L100" s="71">
        <v>0</v>
      </c>
      <c r="M100" s="71">
        <v>0</v>
      </c>
      <c r="N100" s="71">
        <v>0</v>
      </c>
      <c r="O100" s="107">
        <f t="shared" ref="O100:O101" si="104">SUM(I100:L100)</f>
        <v>0</v>
      </c>
      <c r="P100" s="73"/>
      <c r="Q100" s="74"/>
      <c r="R100" s="75"/>
      <c r="S100" s="82">
        <f t="shared" ref="S100:S101" si="105">SUM(J100,M100)</f>
        <v>0</v>
      </c>
      <c r="T100" s="83">
        <v>0</v>
      </c>
    </row>
    <row r="101" spans="1:20" ht="54" hidden="1" customHeight="1">
      <c r="A101" s="11"/>
      <c r="B101" s="12"/>
      <c r="C101" s="12"/>
      <c r="D101" s="12"/>
      <c r="E101" s="12"/>
      <c r="F101" s="142" t="s">
        <v>545</v>
      </c>
      <c r="G101" s="24"/>
      <c r="H101" s="104" t="s">
        <v>546</v>
      </c>
      <c r="I101" s="71">
        <v>0</v>
      </c>
      <c r="J101" s="71">
        <v>0</v>
      </c>
      <c r="K101" s="71">
        <v>0</v>
      </c>
      <c r="L101" s="71">
        <v>0</v>
      </c>
      <c r="M101" s="71">
        <v>0</v>
      </c>
      <c r="N101" s="71">
        <v>0</v>
      </c>
      <c r="O101" s="71">
        <f t="shared" si="104"/>
        <v>0</v>
      </c>
      <c r="P101" s="73"/>
      <c r="Q101" s="74"/>
      <c r="R101" s="75"/>
      <c r="S101" s="82">
        <f t="shared" si="105"/>
        <v>0</v>
      </c>
      <c r="T101" s="83">
        <v>0</v>
      </c>
    </row>
    <row r="102" spans="1:20" s="203" customFormat="1" ht="73.5" hidden="1" customHeight="1">
      <c r="A102" s="197"/>
      <c r="B102" s="198"/>
      <c r="C102" s="198"/>
      <c r="D102" s="198"/>
      <c r="E102" s="198"/>
      <c r="F102" s="345" t="s">
        <v>103</v>
      </c>
      <c r="G102" s="199" t="s">
        <v>17</v>
      </c>
      <c r="H102" s="199" t="s">
        <v>110</v>
      </c>
      <c r="I102" s="195">
        <f>SUM(I104)</f>
        <v>0</v>
      </c>
      <c r="J102" s="195">
        <f>SUM(J104)</f>
        <v>0</v>
      </c>
      <c r="K102" s="200" t="e">
        <f>SUM(J102/I102*100)</f>
        <v>#DIV/0!</v>
      </c>
      <c r="L102" s="195">
        <f>SUM(L105)</f>
        <v>0</v>
      </c>
      <c r="M102" s="195">
        <f>SUM(M105)</f>
        <v>0</v>
      </c>
      <c r="N102" s="193" t="e">
        <f t="shared" si="90"/>
        <v>#DIV/0!</v>
      </c>
      <c r="O102" s="193">
        <f>SUM(I102,L102)</f>
        <v>0</v>
      </c>
      <c r="P102" s="201"/>
      <c r="Q102" s="202"/>
      <c r="R102" s="202"/>
      <c r="S102" s="195">
        <f>SUM(S104+S105)</f>
        <v>0</v>
      </c>
      <c r="T102" s="196" t="e">
        <f t="shared" si="93"/>
        <v>#DIV/0!</v>
      </c>
    </row>
    <row r="103" spans="1:20" s="203" customFormat="1" ht="30" hidden="1">
      <c r="A103" s="197"/>
      <c r="B103" s="198"/>
      <c r="C103" s="198"/>
      <c r="D103" s="198"/>
      <c r="E103" s="198"/>
      <c r="F103" s="346" t="s">
        <v>105</v>
      </c>
      <c r="G103" s="204" t="s">
        <v>29</v>
      </c>
      <c r="H103" s="204" t="s">
        <v>106</v>
      </c>
      <c r="I103" s="200">
        <f>SUM(I105)</f>
        <v>0</v>
      </c>
      <c r="J103" s="200"/>
      <c r="K103" s="200"/>
      <c r="L103" s="200">
        <f>SUM(L105)</f>
        <v>0</v>
      </c>
      <c r="M103" s="200"/>
      <c r="N103" s="200"/>
      <c r="O103" s="205">
        <f>SUM(I103:L103)</f>
        <v>0</v>
      </c>
      <c r="P103" s="206"/>
      <c r="Q103" s="194"/>
      <c r="R103" s="194"/>
      <c r="S103" s="206"/>
      <c r="T103" s="207"/>
    </row>
    <row r="104" spans="1:20" s="203" customFormat="1" ht="54.75" hidden="1" customHeight="1">
      <c r="A104" s="197"/>
      <c r="B104" s="198"/>
      <c r="C104" s="198"/>
      <c r="D104" s="198"/>
      <c r="E104" s="198"/>
      <c r="F104" s="128" t="s">
        <v>107</v>
      </c>
      <c r="G104" s="204"/>
      <c r="H104" s="204" t="s">
        <v>108</v>
      </c>
      <c r="I104" s="200">
        <v>0</v>
      </c>
      <c r="J104" s="200">
        <v>0</v>
      </c>
      <c r="K104" s="200" t="e">
        <f>SUM(J104/I104*100)</f>
        <v>#DIV/0!</v>
      </c>
      <c r="L104" s="200"/>
      <c r="M104" s="200"/>
      <c r="N104" s="200"/>
      <c r="O104" s="205">
        <f>SUM(I104)</f>
        <v>0</v>
      </c>
      <c r="P104" s="206"/>
      <c r="Q104" s="194"/>
      <c r="R104" s="194"/>
      <c r="S104" s="208">
        <f>SUM(J104)</f>
        <v>0</v>
      </c>
      <c r="T104" s="209" t="e">
        <f>SUM(S104/O104*100)</f>
        <v>#DIV/0!</v>
      </c>
    </row>
    <row r="105" spans="1:20" s="203" customFormat="1" ht="51" hidden="1" customHeight="1" thickBot="1">
      <c r="A105" s="197"/>
      <c r="B105" s="198"/>
      <c r="C105" s="198"/>
      <c r="D105" s="198"/>
      <c r="E105" s="198"/>
      <c r="F105" s="128" t="s">
        <v>547</v>
      </c>
      <c r="G105" s="204" t="s">
        <v>29</v>
      </c>
      <c r="H105" s="204" t="s">
        <v>548</v>
      </c>
      <c r="I105" s="200">
        <v>0</v>
      </c>
      <c r="J105" s="200">
        <v>0</v>
      </c>
      <c r="K105" s="205">
        <v>0</v>
      </c>
      <c r="L105" s="200">
        <v>0</v>
      </c>
      <c r="M105" s="200">
        <v>0</v>
      </c>
      <c r="N105" s="205" t="e">
        <f>SUM(M105/L105*100)</f>
        <v>#DIV/0!</v>
      </c>
      <c r="O105" s="205">
        <f>SUM(I105,L105)</f>
        <v>0</v>
      </c>
      <c r="P105" s="206"/>
      <c r="Q105" s="194"/>
      <c r="R105" s="194"/>
      <c r="S105" s="200">
        <f>SUM(J105,M105)</f>
        <v>0</v>
      </c>
      <c r="T105" s="210" t="e">
        <f>SUM(S105/O105*100)</f>
        <v>#DIV/0!</v>
      </c>
    </row>
    <row r="106" spans="1:20" ht="43.15" hidden="1" customHeight="1">
      <c r="A106" s="48"/>
      <c r="B106" s="12"/>
      <c r="C106" s="12"/>
      <c r="D106" s="12"/>
      <c r="E106" s="12"/>
      <c r="F106" s="347" t="s">
        <v>109</v>
      </c>
      <c r="G106" s="24"/>
      <c r="H106" s="31" t="s">
        <v>110</v>
      </c>
      <c r="I106" s="78">
        <f>SUM(I107)</f>
        <v>0</v>
      </c>
      <c r="J106" s="82">
        <v>0</v>
      </c>
      <c r="K106" s="71">
        <v>0</v>
      </c>
      <c r="L106" s="78">
        <f>SUM(L107)</f>
        <v>0</v>
      </c>
      <c r="M106" s="78">
        <f>SUM(M107)</f>
        <v>0</v>
      </c>
      <c r="N106" s="72" t="e">
        <f t="shared" ref="N106:N107" si="106">SUM(M106/L106*100)</f>
        <v>#DIV/0!</v>
      </c>
      <c r="O106" s="72">
        <f>SUM(I106,L106)</f>
        <v>0</v>
      </c>
      <c r="P106" s="92"/>
      <c r="Q106" s="91"/>
      <c r="R106" s="91"/>
      <c r="S106" s="78">
        <f>SUM(J106,M106)</f>
        <v>0</v>
      </c>
      <c r="T106" s="77" t="e">
        <f t="shared" ref="T106:T128" si="107">SUM(S106/O106*100)</f>
        <v>#DIV/0!</v>
      </c>
    </row>
    <row r="107" spans="1:20" ht="37.15" hidden="1" customHeight="1">
      <c r="A107" s="48"/>
      <c r="B107" s="12"/>
      <c r="C107" s="12"/>
      <c r="D107" s="12"/>
      <c r="E107" s="12"/>
      <c r="F107" s="348" t="s">
        <v>111</v>
      </c>
      <c r="G107" s="24"/>
      <c r="H107" s="24" t="s">
        <v>112</v>
      </c>
      <c r="I107" s="82">
        <v>0</v>
      </c>
      <c r="J107" s="82">
        <v>0</v>
      </c>
      <c r="K107" s="71">
        <v>0</v>
      </c>
      <c r="L107" s="82">
        <v>0</v>
      </c>
      <c r="M107" s="82">
        <v>0</v>
      </c>
      <c r="N107" s="71" t="e">
        <f t="shared" si="106"/>
        <v>#DIV/0!</v>
      </c>
      <c r="O107" s="71">
        <f>SUM(I107,L107)</f>
        <v>0</v>
      </c>
      <c r="P107" s="93"/>
      <c r="Q107" s="75"/>
      <c r="R107" s="75"/>
      <c r="S107" s="82">
        <f>SUM(J107,M107)</f>
        <v>0</v>
      </c>
      <c r="T107" s="83" t="e">
        <f t="shared" si="107"/>
        <v>#DIV/0!</v>
      </c>
    </row>
    <row r="108" spans="1:20" s="170" customFormat="1" ht="82.5" customHeight="1">
      <c r="A108" s="264"/>
      <c r="B108" s="235"/>
      <c r="C108" s="235"/>
      <c r="D108" s="235"/>
      <c r="E108" s="235"/>
      <c r="F108" s="373" t="s">
        <v>808</v>
      </c>
      <c r="G108" s="55" t="s">
        <v>17</v>
      </c>
      <c r="H108" s="153" t="s">
        <v>104</v>
      </c>
      <c r="I108" s="97">
        <f>SUM(I110)</f>
        <v>0</v>
      </c>
      <c r="J108" s="97">
        <f>SUM(J110)</f>
        <v>0</v>
      </c>
      <c r="K108" s="95">
        <v>0</v>
      </c>
      <c r="L108" s="97">
        <f>SUM(L111)</f>
        <v>2169964</v>
      </c>
      <c r="M108" s="97">
        <f>SUM(M111)</f>
        <v>213623.63</v>
      </c>
      <c r="N108" s="76">
        <f t="shared" ref="N108" si="108">SUM(M108/L108*100)</f>
        <v>9.8445702325015532</v>
      </c>
      <c r="O108" s="76">
        <f>SUM(I108,L108)</f>
        <v>2169964</v>
      </c>
      <c r="P108" s="265"/>
      <c r="Q108" s="168"/>
      <c r="R108" s="168"/>
      <c r="S108" s="97">
        <f>SUM(S110+S111)</f>
        <v>213623.63</v>
      </c>
      <c r="T108" s="169">
        <f t="shared" ref="T108" si="109">SUM(S108/O108*100)</f>
        <v>9.8445702325015532</v>
      </c>
    </row>
    <row r="109" spans="1:20" s="170" customFormat="1" ht="30" hidden="1">
      <c r="A109" s="264"/>
      <c r="B109" s="235"/>
      <c r="C109" s="235"/>
      <c r="D109" s="235"/>
      <c r="E109" s="235"/>
      <c r="F109" s="344" t="s">
        <v>105</v>
      </c>
      <c r="G109" s="49" t="s">
        <v>29</v>
      </c>
      <c r="H109" s="49" t="s">
        <v>106</v>
      </c>
      <c r="I109" s="95">
        <f>SUM(I111)</f>
        <v>0</v>
      </c>
      <c r="J109" s="95"/>
      <c r="K109" s="95"/>
      <c r="L109" s="95">
        <f>SUM(L111)</f>
        <v>2169964</v>
      </c>
      <c r="M109" s="95"/>
      <c r="N109" s="95"/>
      <c r="O109" s="167">
        <f>SUM(I109:L109)</f>
        <v>2169964</v>
      </c>
      <c r="P109" s="266"/>
      <c r="Q109" s="171"/>
      <c r="R109" s="171"/>
      <c r="S109" s="266"/>
      <c r="T109" s="267"/>
    </row>
    <row r="110" spans="1:20" s="170" customFormat="1" ht="54.75" hidden="1" customHeight="1">
      <c r="A110" s="264"/>
      <c r="B110" s="235"/>
      <c r="C110" s="235"/>
      <c r="D110" s="235"/>
      <c r="E110" s="235"/>
      <c r="F110" s="256" t="s">
        <v>107</v>
      </c>
      <c r="G110" s="49"/>
      <c r="H110" s="49" t="s">
        <v>108</v>
      </c>
      <c r="I110" s="95">
        <v>0</v>
      </c>
      <c r="J110" s="95">
        <v>0</v>
      </c>
      <c r="K110" s="95" t="e">
        <f>SUM(J110/I110*100)</f>
        <v>#DIV/0!</v>
      </c>
      <c r="L110" s="95"/>
      <c r="M110" s="95"/>
      <c r="N110" s="95"/>
      <c r="O110" s="167">
        <f>SUM(I110)</f>
        <v>0</v>
      </c>
      <c r="P110" s="266"/>
      <c r="Q110" s="171"/>
      <c r="R110" s="171"/>
      <c r="S110" s="268">
        <f>SUM(J110)</f>
        <v>0</v>
      </c>
      <c r="T110" s="269" t="e">
        <f>SUM(S110/O110*100)</f>
        <v>#DIV/0!</v>
      </c>
    </row>
    <row r="111" spans="1:20" s="170" customFormat="1" ht="69" customHeight="1">
      <c r="A111" s="264"/>
      <c r="B111" s="235"/>
      <c r="C111" s="235"/>
      <c r="D111" s="235"/>
      <c r="E111" s="235"/>
      <c r="F111" s="367" t="s">
        <v>547</v>
      </c>
      <c r="G111" s="49" t="s">
        <v>29</v>
      </c>
      <c r="H111" s="111" t="s">
        <v>789</v>
      </c>
      <c r="I111" s="95">
        <v>0</v>
      </c>
      <c r="J111" s="95">
        <v>0</v>
      </c>
      <c r="K111" s="167">
        <v>0</v>
      </c>
      <c r="L111" s="95">
        <v>2169964</v>
      </c>
      <c r="M111" s="95">
        <v>213623.63</v>
      </c>
      <c r="N111" s="167">
        <f>SUM(M111/L111*100)</f>
        <v>9.8445702325015532</v>
      </c>
      <c r="O111" s="167">
        <f t="shared" ref="O111:O120" si="110">SUM(I111,L111)</f>
        <v>2169964</v>
      </c>
      <c r="P111" s="266"/>
      <c r="Q111" s="171"/>
      <c r="R111" s="171"/>
      <c r="S111" s="95">
        <f>SUM(J111,M111)</f>
        <v>213623.63</v>
      </c>
      <c r="T111" s="172">
        <f>SUM(S111/O111*100)</f>
        <v>9.8445702325015532</v>
      </c>
    </row>
    <row r="112" spans="1:20" s="170" customFormat="1" ht="36.75" hidden="1" customHeight="1">
      <c r="A112" s="264"/>
      <c r="B112" s="235"/>
      <c r="C112" s="235"/>
      <c r="D112" s="235"/>
      <c r="E112" s="235"/>
      <c r="F112" s="244" t="s">
        <v>817</v>
      </c>
      <c r="G112" s="55" t="s">
        <v>17</v>
      </c>
      <c r="H112" s="153" t="s">
        <v>818</v>
      </c>
      <c r="I112" s="97">
        <f>SUM(I113)</f>
        <v>0</v>
      </c>
      <c r="J112" s="97">
        <f>SUM(J122)</f>
        <v>0</v>
      </c>
      <c r="K112" s="95">
        <v>0</v>
      </c>
      <c r="L112" s="97">
        <f>SUM(L113+L114+L115+L116+L117)</f>
        <v>0</v>
      </c>
      <c r="M112" s="97">
        <f>SUM(M113+M114+M115+M116+M117)</f>
        <v>0</v>
      </c>
      <c r="N112" s="76" t="e">
        <f t="shared" ref="N112" si="111">SUM(M112/L112*100)</f>
        <v>#DIV/0!</v>
      </c>
      <c r="O112" s="76">
        <f t="shared" si="110"/>
        <v>0</v>
      </c>
      <c r="P112" s="76">
        <f t="shared" ref="P112" si="112">SUM(J112,M112)</f>
        <v>0</v>
      </c>
      <c r="Q112" s="76" t="e">
        <f t="shared" ref="Q112" si="113">SUM(K112,N112)</f>
        <v>#DIV/0!</v>
      </c>
      <c r="R112" s="76">
        <f t="shared" ref="R112" si="114">SUM(L112,O112)</f>
        <v>0</v>
      </c>
      <c r="S112" s="76">
        <f>SUM(J112+M112)</f>
        <v>0</v>
      </c>
      <c r="T112" s="169" t="e">
        <f t="shared" ref="T112" si="115">SUM(S112/O112*100)</f>
        <v>#DIV/0!</v>
      </c>
    </row>
    <row r="113" spans="1:20" s="170" customFormat="1" ht="39.75" hidden="1" customHeight="1">
      <c r="A113" s="264"/>
      <c r="B113" s="235"/>
      <c r="C113" s="235"/>
      <c r="D113" s="235"/>
      <c r="E113" s="235"/>
      <c r="F113" s="256" t="s">
        <v>820</v>
      </c>
      <c r="G113" s="49" t="s">
        <v>29</v>
      </c>
      <c r="H113" s="111" t="s">
        <v>819</v>
      </c>
      <c r="I113" s="95">
        <v>0</v>
      </c>
      <c r="J113" s="95">
        <v>0</v>
      </c>
      <c r="K113" s="167">
        <v>0</v>
      </c>
      <c r="L113" s="95">
        <v>0</v>
      </c>
      <c r="M113" s="95">
        <v>0</v>
      </c>
      <c r="N113" s="167" t="e">
        <f>SUM(M113/L113*100)</f>
        <v>#DIV/0!</v>
      </c>
      <c r="O113" s="167">
        <f t="shared" si="110"/>
        <v>0</v>
      </c>
      <c r="P113" s="266"/>
      <c r="Q113" s="171"/>
      <c r="R113" s="171"/>
      <c r="S113" s="95">
        <f>SUM(J113,M113)</f>
        <v>0</v>
      </c>
      <c r="T113" s="172" t="e">
        <f>SUM(S113/O113*100)</f>
        <v>#DIV/0!</v>
      </c>
    </row>
    <row r="114" spans="1:20" s="170" customFormat="1" ht="36.75" hidden="1" customHeight="1">
      <c r="A114" s="264"/>
      <c r="B114" s="235"/>
      <c r="C114" s="235"/>
      <c r="D114" s="235"/>
      <c r="E114" s="235"/>
      <c r="F114" s="256" t="s">
        <v>821</v>
      </c>
      <c r="G114" s="49" t="s">
        <v>29</v>
      </c>
      <c r="H114" s="111" t="s">
        <v>822</v>
      </c>
      <c r="I114" s="95">
        <v>0</v>
      </c>
      <c r="J114" s="95">
        <v>0</v>
      </c>
      <c r="K114" s="167">
        <v>0</v>
      </c>
      <c r="L114" s="95">
        <v>0</v>
      </c>
      <c r="M114" s="95">
        <v>0</v>
      </c>
      <c r="N114" s="167" t="e">
        <f>SUM(M114/L114*100)</f>
        <v>#DIV/0!</v>
      </c>
      <c r="O114" s="167">
        <f t="shared" si="110"/>
        <v>0</v>
      </c>
      <c r="P114" s="266"/>
      <c r="Q114" s="171"/>
      <c r="R114" s="171"/>
      <c r="S114" s="95">
        <f>SUM(J114,M114)</f>
        <v>0</v>
      </c>
      <c r="T114" s="172" t="e">
        <f>SUM(S114/O114*100)</f>
        <v>#DIV/0!</v>
      </c>
    </row>
    <row r="115" spans="1:20" s="170" customFormat="1" ht="36.75" hidden="1" customHeight="1">
      <c r="A115" s="264"/>
      <c r="B115" s="235"/>
      <c r="C115" s="235"/>
      <c r="D115" s="235"/>
      <c r="E115" s="235"/>
      <c r="F115" s="256" t="s">
        <v>823</v>
      </c>
      <c r="G115" s="49" t="s">
        <v>29</v>
      </c>
      <c r="H115" s="111" t="s">
        <v>824</v>
      </c>
      <c r="I115" s="95">
        <v>0</v>
      </c>
      <c r="J115" s="95">
        <v>0</v>
      </c>
      <c r="K115" s="167">
        <v>0</v>
      </c>
      <c r="L115" s="95">
        <v>0</v>
      </c>
      <c r="M115" s="95">
        <v>0</v>
      </c>
      <c r="N115" s="167" t="e">
        <f>SUM(M115/L115*100)</f>
        <v>#DIV/0!</v>
      </c>
      <c r="O115" s="167">
        <f t="shared" si="110"/>
        <v>0</v>
      </c>
      <c r="P115" s="266"/>
      <c r="Q115" s="171"/>
      <c r="R115" s="171"/>
      <c r="S115" s="95">
        <f>SUM(J115,M115)</f>
        <v>0</v>
      </c>
      <c r="T115" s="172" t="e">
        <f>SUM(S115/O115*100)</f>
        <v>#DIV/0!</v>
      </c>
    </row>
    <row r="116" spans="1:20" s="170" customFormat="1" ht="41.25" hidden="1" customHeight="1">
      <c r="A116" s="264"/>
      <c r="B116" s="235"/>
      <c r="C116" s="235"/>
      <c r="D116" s="235"/>
      <c r="E116" s="235"/>
      <c r="F116" s="256" t="s">
        <v>825</v>
      </c>
      <c r="G116" s="49" t="s">
        <v>29</v>
      </c>
      <c r="H116" s="111" t="s">
        <v>826</v>
      </c>
      <c r="I116" s="95">
        <v>0</v>
      </c>
      <c r="J116" s="95">
        <v>0</v>
      </c>
      <c r="K116" s="167">
        <v>0</v>
      </c>
      <c r="L116" s="95">
        <v>0</v>
      </c>
      <c r="M116" s="95">
        <v>0</v>
      </c>
      <c r="N116" s="167" t="e">
        <f>SUM(M116/L116*100)</f>
        <v>#DIV/0!</v>
      </c>
      <c r="O116" s="167">
        <f t="shared" si="110"/>
        <v>0</v>
      </c>
      <c r="P116" s="266"/>
      <c r="Q116" s="171"/>
      <c r="R116" s="171"/>
      <c r="S116" s="95">
        <f>SUM(J116,M116)</f>
        <v>0</v>
      </c>
      <c r="T116" s="172" t="e">
        <f>SUM(S116/O116*100)</f>
        <v>#DIV/0!</v>
      </c>
    </row>
    <row r="117" spans="1:20" s="170" customFormat="1" ht="36.75" hidden="1" customHeight="1">
      <c r="A117" s="264"/>
      <c r="B117" s="235"/>
      <c r="C117" s="235"/>
      <c r="D117" s="235"/>
      <c r="E117" s="235"/>
      <c r="F117" s="256" t="s">
        <v>827</v>
      </c>
      <c r="G117" s="49" t="s">
        <v>29</v>
      </c>
      <c r="H117" s="111" t="s">
        <v>828</v>
      </c>
      <c r="I117" s="95">
        <v>0</v>
      </c>
      <c r="J117" s="95">
        <v>0</v>
      </c>
      <c r="K117" s="167">
        <v>0</v>
      </c>
      <c r="L117" s="95">
        <v>0</v>
      </c>
      <c r="M117" s="95">
        <v>0</v>
      </c>
      <c r="N117" s="167" t="e">
        <f>SUM(M117/L117*100)</f>
        <v>#DIV/0!</v>
      </c>
      <c r="O117" s="167">
        <f t="shared" si="110"/>
        <v>0</v>
      </c>
      <c r="P117" s="266"/>
      <c r="Q117" s="171"/>
      <c r="R117" s="171"/>
      <c r="S117" s="95">
        <f>SUM(J117,M117)</f>
        <v>0</v>
      </c>
      <c r="T117" s="172" t="e">
        <f>SUM(S117/O117*100)</f>
        <v>#DIV/0!</v>
      </c>
    </row>
    <row r="118" spans="1:20" s="170" customFormat="1" ht="74.25" customHeight="1">
      <c r="A118" s="264"/>
      <c r="B118" s="235"/>
      <c r="C118" s="235"/>
      <c r="D118" s="235"/>
      <c r="E118" s="235"/>
      <c r="F118" s="373" t="s">
        <v>832</v>
      </c>
      <c r="G118" s="55" t="s">
        <v>17</v>
      </c>
      <c r="H118" s="153" t="s">
        <v>829</v>
      </c>
      <c r="I118" s="97">
        <f>SUM(I119+I120)</f>
        <v>87000</v>
      </c>
      <c r="J118" s="97">
        <f>SUM(J119+J120)</f>
        <v>21000</v>
      </c>
      <c r="K118" s="76">
        <f t="shared" ref="K118:K120" si="116">SUM(J118/I118*100)</f>
        <v>24.137931034482758</v>
      </c>
      <c r="L118" s="97">
        <v>0</v>
      </c>
      <c r="M118" s="97">
        <f>SUM(M129)</f>
        <v>0</v>
      </c>
      <c r="N118" s="76">
        <v>0</v>
      </c>
      <c r="O118" s="76">
        <f t="shared" si="110"/>
        <v>87000</v>
      </c>
      <c r="P118" s="265"/>
      <c r="Q118" s="168"/>
      <c r="R118" s="168"/>
      <c r="S118" s="97">
        <f>SUM(S119+S120)</f>
        <v>21000</v>
      </c>
      <c r="T118" s="169">
        <f t="shared" ref="T118" si="117">SUM(S118/O118*100)</f>
        <v>24.137931034482758</v>
      </c>
    </row>
    <row r="119" spans="1:20" s="170" customFormat="1" ht="66" customHeight="1">
      <c r="A119" s="264"/>
      <c r="B119" s="235"/>
      <c r="C119" s="235"/>
      <c r="D119" s="235"/>
      <c r="E119" s="235"/>
      <c r="F119" s="367" t="s">
        <v>833</v>
      </c>
      <c r="G119" s="49" t="s">
        <v>29</v>
      </c>
      <c r="H119" s="111" t="s">
        <v>830</v>
      </c>
      <c r="I119" s="95">
        <v>63000</v>
      </c>
      <c r="J119" s="95">
        <v>21000</v>
      </c>
      <c r="K119" s="124">
        <f t="shared" si="116"/>
        <v>33.333333333333329</v>
      </c>
      <c r="L119" s="95">
        <v>0</v>
      </c>
      <c r="M119" s="95">
        <v>0</v>
      </c>
      <c r="N119" s="167">
        <v>0</v>
      </c>
      <c r="O119" s="167">
        <f t="shared" si="110"/>
        <v>63000</v>
      </c>
      <c r="P119" s="266"/>
      <c r="Q119" s="171"/>
      <c r="R119" s="171"/>
      <c r="S119" s="95">
        <f>SUM(J119,M119)</f>
        <v>21000</v>
      </c>
      <c r="T119" s="172">
        <f>SUM(S119/O119*100)</f>
        <v>33.333333333333329</v>
      </c>
    </row>
    <row r="120" spans="1:20" s="170" customFormat="1" ht="38.25" customHeight="1">
      <c r="A120" s="264"/>
      <c r="B120" s="235"/>
      <c r="C120" s="235"/>
      <c r="D120" s="235"/>
      <c r="E120" s="235"/>
      <c r="F120" s="367" t="s">
        <v>834</v>
      </c>
      <c r="G120" s="49" t="s">
        <v>29</v>
      </c>
      <c r="H120" s="111" t="s">
        <v>831</v>
      </c>
      <c r="I120" s="95">
        <v>24000</v>
      </c>
      <c r="J120" s="95">
        <v>0</v>
      </c>
      <c r="K120" s="76">
        <f t="shared" si="116"/>
        <v>0</v>
      </c>
      <c r="L120" s="95">
        <v>0</v>
      </c>
      <c r="M120" s="95">
        <v>0</v>
      </c>
      <c r="N120" s="167">
        <v>0</v>
      </c>
      <c r="O120" s="167">
        <f t="shared" si="110"/>
        <v>24000</v>
      </c>
      <c r="P120" s="266"/>
      <c r="Q120" s="171"/>
      <c r="R120" s="171"/>
      <c r="S120" s="95">
        <f>SUM(J120,M120)</f>
        <v>0</v>
      </c>
      <c r="T120" s="172">
        <f>SUM(S120/O120*100)</f>
        <v>0</v>
      </c>
    </row>
    <row r="121" spans="1:20" s="170" customFormat="1" ht="38.25" customHeight="1">
      <c r="A121" s="309" t="s">
        <v>113</v>
      </c>
      <c r="B121" s="235"/>
      <c r="C121" s="235"/>
      <c r="D121" s="235"/>
      <c r="E121" s="235"/>
      <c r="F121" s="418" t="s">
        <v>549</v>
      </c>
      <c r="G121" s="55" t="s">
        <v>17</v>
      </c>
      <c r="H121" s="55" t="s">
        <v>114</v>
      </c>
      <c r="I121" s="97">
        <f>SUM(I122+I124+I128+I139+I149+I168+I172)</f>
        <v>81501638.069999993</v>
      </c>
      <c r="J121" s="97">
        <f>SUM(J122+J124+J128+J139+J149+J168+J172)</f>
        <v>19996827.240000002</v>
      </c>
      <c r="K121" s="76">
        <f>SUM(J121/I121*100)</f>
        <v>24.535491204269</v>
      </c>
      <c r="L121" s="97">
        <f>SUM(L128+L139+L149+L168+L170)</f>
        <v>6115168.5300000003</v>
      </c>
      <c r="M121" s="97">
        <f>SUM(M128+M139+M149+M168+M170)</f>
        <v>1818944.76</v>
      </c>
      <c r="N121" s="76">
        <f t="shared" ref="N121" si="118">SUM(M121/L121*100)</f>
        <v>29.744801816606682</v>
      </c>
      <c r="O121" s="97">
        <f>SUM(O122+O124+O127+O128+O139+O149+O168+O172+O170)</f>
        <v>87616806.600000009</v>
      </c>
      <c r="P121" s="97">
        <f t="shared" ref="P121:R121" si="119">SUM(P122+P124+P127+P128+P139+P149)</f>
        <v>6115277.7499999991</v>
      </c>
      <c r="Q121" s="97">
        <f t="shared" si="119"/>
        <v>118.63491785996476</v>
      </c>
      <c r="R121" s="97">
        <f t="shared" si="119"/>
        <v>26794160.300000004</v>
      </c>
      <c r="S121" s="97">
        <f>SUM(S122+S124+S127+S128+S139+S149+S168+S172+S170)</f>
        <v>21815772</v>
      </c>
      <c r="T121" s="169">
        <f t="shared" si="107"/>
        <v>24.899072274565185</v>
      </c>
    </row>
    <row r="122" spans="1:20" s="170" customFormat="1" ht="29.25" hidden="1">
      <c r="A122" s="233"/>
      <c r="B122" s="235"/>
      <c r="C122" s="235"/>
      <c r="D122" s="235"/>
      <c r="E122" s="235"/>
      <c r="F122" s="270" t="s">
        <v>160</v>
      </c>
      <c r="G122" s="49" t="s">
        <v>93</v>
      </c>
      <c r="H122" s="55" t="s">
        <v>558</v>
      </c>
      <c r="I122" s="97">
        <f>SUM(I123)</f>
        <v>0</v>
      </c>
      <c r="J122" s="97">
        <f>SUM(J123)</f>
        <v>0</v>
      </c>
      <c r="K122" s="246" t="e">
        <f>SUM(J122/I122*100)</f>
        <v>#DIV/0!</v>
      </c>
      <c r="L122" s="95">
        <v>0</v>
      </c>
      <c r="M122" s="95">
        <v>0</v>
      </c>
      <c r="N122" s="76">
        <v>0</v>
      </c>
      <c r="O122" s="76">
        <f t="shared" ref="O122:O123" si="120">SUM(I122,L122)</f>
        <v>0</v>
      </c>
      <c r="P122" s="266"/>
      <c r="Q122" s="171"/>
      <c r="R122" s="171"/>
      <c r="S122" s="97">
        <f t="shared" ref="S122:S123" si="121">SUM(J122,M122)</f>
        <v>0</v>
      </c>
      <c r="T122" s="169" t="e">
        <f t="shared" ref="T122:T127" si="122">SUM(S122/O122*100)</f>
        <v>#DIV/0!</v>
      </c>
    </row>
    <row r="123" spans="1:20" s="170" customFormat="1" ht="24.75" hidden="1">
      <c r="A123" s="233"/>
      <c r="B123" s="235"/>
      <c r="C123" s="235"/>
      <c r="D123" s="235"/>
      <c r="E123" s="235"/>
      <c r="F123" s="275" t="s">
        <v>37</v>
      </c>
      <c r="G123" s="49" t="s">
        <v>93</v>
      </c>
      <c r="H123" s="49" t="s">
        <v>161</v>
      </c>
      <c r="I123" s="95">
        <v>0</v>
      </c>
      <c r="J123" s="95">
        <v>0</v>
      </c>
      <c r="K123" s="167" t="e">
        <f>SUM(J123/I123*100)</f>
        <v>#DIV/0!</v>
      </c>
      <c r="L123" s="95">
        <v>0</v>
      </c>
      <c r="M123" s="95">
        <v>0</v>
      </c>
      <c r="N123" s="76">
        <v>0</v>
      </c>
      <c r="O123" s="167">
        <f t="shared" si="120"/>
        <v>0</v>
      </c>
      <c r="P123" s="266"/>
      <c r="Q123" s="171"/>
      <c r="R123" s="171"/>
      <c r="S123" s="95">
        <f t="shared" si="121"/>
        <v>0</v>
      </c>
      <c r="T123" s="172" t="e">
        <f t="shared" si="122"/>
        <v>#DIV/0!</v>
      </c>
    </row>
    <row r="124" spans="1:20" s="170" customFormat="1" ht="29.25" hidden="1">
      <c r="A124" s="233"/>
      <c r="B124" s="235"/>
      <c r="C124" s="235"/>
      <c r="D124" s="235"/>
      <c r="E124" s="235"/>
      <c r="F124" s="270" t="s">
        <v>485</v>
      </c>
      <c r="G124" s="49"/>
      <c r="H124" s="153" t="s">
        <v>486</v>
      </c>
      <c r="I124" s="250">
        <f>SUM(I125:I126)</f>
        <v>0</v>
      </c>
      <c r="J124" s="250">
        <f>SUM(J125:J126)</f>
        <v>0</v>
      </c>
      <c r="K124" s="246" t="e">
        <f>SUM(J124/I124*100)</f>
        <v>#DIV/0!</v>
      </c>
      <c r="L124" s="250">
        <f>SUM(L125:L126)</f>
        <v>0</v>
      </c>
      <c r="M124" s="250">
        <f>SUM(M125:M126)</f>
        <v>0</v>
      </c>
      <c r="N124" s="246" t="e">
        <f>SUM(M124/L124*100)</f>
        <v>#DIV/0!</v>
      </c>
      <c r="O124" s="250">
        <f>SUM(O125:O126)</f>
        <v>0</v>
      </c>
      <c r="P124" s="266"/>
      <c r="Q124" s="171"/>
      <c r="R124" s="171"/>
      <c r="S124" s="250">
        <f>SUM(S125:S126)</f>
        <v>0</v>
      </c>
      <c r="T124" s="238" t="e">
        <f t="shared" si="122"/>
        <v>#DIV/0!</v>
      </c>
    </row>
    <row r="125" spans="1:20" s="170" customFormat="1" ht="24.75" hidden="1">
      <c r="A125" s="233"/>
      <c r="B125" s="235"/>
      <c r="C125" s="235"/>
      <c r="D125" s="235"/>
      <c r="E125" s="235"/>
      <c r="F125" s="275" t="s">
        <v>128</v>
      </c>
      <c r="G125" s="49"/>
      <c r="H125" s="111" t="s">
        <v>487</v>
      </c>
      <c r="I125" s="95">
        <v>0</v>
      </c>
      <c r="J125" s="95">
        <v>0</v>
      </c>
      <c r="K125" s="167" t="e">
        <f>SUM(J125/I125*100)</f>
        <v>#DIV/0!</v>
      </c>
      <c r="L125" s="95">
        <v>0</v>
      </c>
      <c r="M125" s="95">
        <v>0</v>
      </c>
      <c r="N125" s="167">
        <v>0</v>
      </c>
      <c r="O125" s="167">
        <f>SUM(I125,L125)</f>
        <v>0</v>
      </c>
      <c r="P125" s="266"/>
      <c r="Q125" s="171"/>
      <c r="R125" s="171"/>
      <c r="S125" s="95">
        <f>SUM(J125,M125)</f>
        <v>0</v>
      </c>
      <c r="T125" s="172" t="e">
        <f t="shared" si="122"/>
        <v>#DIV/0!</v>
      </c>
    </row>
    <row r="126" spans="1:20" s="170" customFormat="1" ht="24.75" hidden="1">
      <c r="A126" s="233"/>
      <c r="B126" s="235"/>
      <c r="C126" s="235"/>
      <c r="D126" s="235"/>
      <c r="E126" s="235"/>
      <c r="F126" s="275" t="s">
        <v>128</v>
      </c>
      <c r="G126" s="49"/>
      <c r="H126" s="49" t="s">
        <v>487</v>
      </c>
      <c r="I126" s="95">
        <v>0</v>
      </c>
      <c r="J126" s="95">
        <v>0</v>
      </c>
      <c r="K126" s="167">
        <v>0</v>
      </c>
      <c r="L126" s="95">
        <v>0</v>
      </c>
      <c r="M126" s="95">
        <v>0</v>
      </c>
      <c r="N126" s="124" t="e">
        <f>SUM(M126/L126*100)</f>
        <v>#DIV/0!</v>
      </c>
      <c r="O126" s="167">
        <f>SUM(I126,L126)</f>
        <v>0</v>
      </c>
      <c r="P126" s="266"/>
      <c r="Q126" s="171"/>
      <c r="R126" s="171"/>
      <c r="S126" s="95">
        <f>SUM(J126,M126)</f>
        <v>0</v>
      </c>
      <c r="T126" s="172" t="e">
        <f t="shared" si="122"/>
        <v>#DIV/0!</v>
      </c>
    </row>
    <row r="127" spans="1:20" s="252" customFormat="1" ht="24.75" hidden="1">
      <c r="A127" s="241"/>
      <c r="B127" s="243"/>
      <c r="C127" s="243"/>
      <c r="D127" s="243"/>
      <c r="E127" s="243"/>
      <c r="F127" s="271" t="s">
        <v>783</v>
      </c>
      <c r="G127" s="153"/>
      <c r="H127" s="153" t="s">
        <v>169</v>
      </c>
      <c r="I127" s="250"/>
      <c r="J127" s="250"/>
      <c r="K127" s="250"/>
      <c r="L127" s="250">
        <v>0</v>
      </c>
      <c r="M127" s="250">
        <v>0</v>
      </c>
      <c r="N127" s="250" t="e">
        <f>SUM(M127/L127*100)</f>
        <v>#DIV/0!</v>
      </c>
      <c r="O127" s="246">
        <f>SUM(L127)</f>
        <v>0</v>
      </c>
      <c r="P127" s="272"/>
      <c r="Q127" s="273"/>
      <c r="R127" s="273"/>
      <c r="S127" s="274">
        <f>SUM(M127)</f>
        <v>0</v>
      </c>
      <c r="T127" s="247" t="e">
        <f t="shared" si="122"/>
        <v>#DIV/0!</v>
      </c>
    </row>
    <row r="128" spans="1:20" ht="34.5" customHeight="1">
      <c r="A128" s="11"/>
      <c r="B128" s="12"/>
      <c r="C128" s="12"/>
      <c r="D128" s="12"/>
      <c r="E128" s="12"/>
      <c r="F128" s="126" t="s">
        <v>550</v>
      </c>
      <c r="G128" s="24" t="s">
        <v>93</v>
      </c>
      <c r="H128" s="31" t="s">
        <v>115</v>
      </c>
      <c r="I128" s="78">
        <f>SUM(I129)</f>
        <v>48054867.289999999</v>
      </c>
      <c r="J128" s="78">
        <f>SUM(J129)</f>
        <v>12867307.33</v>
      </c>
      <c r="K128" s="72">
        <f>SUM(J128/I128*100)</f>
        <v>26.776283143908774</v>
      </c>
      <c r="L128" s="112">
        <f>SUM(L129+L137)</f>
        <v>4096223.77</v>
      </c>
      <c r="M128" s="112">
        <f>SUM(M129+M137)</f>
        <v>0</v>
      </c>
      <c r="N128" s="108">
        <v>0</v>
      </c>
      <c r="O128" s="72">
        <f>SUM(I128,L128)</f>
        <v>52151091.060000002</v>
      </c>
      <c r="P128" s="93"/>
      <c r="Q128" s="75"/>
      <c r="R128" s="75"/>
      <c r="S128" s="78">
        <f>SUM(J128,M128)</f>
        <v>12867307.33</v>
      </c>
      <c r="T128" s="77">
        <f t="shared" si="107"/>
        <v>24.673131603701485</v>
      </c>
    </row>
    <row r="129" spans="1:21" ht="30.75" customHeight="1">
      <c r="A129" s="11"/>
      <c r="B129" s="12"/>
      <c r="C129" s="12"/>
      <c r="D129" s="12"/>
      <c r="E129" s="12"/>
      <c r="F129" s="126" t="s">
        <v>116</v>
      </c>
      <c r="G129" s="24"/>
      <c r="H129" s="106" t="s">
        <v>117</v>
      </c>
      <c r="I129" s="78">
        <f>SUM(I130:I138)</f>
        <v>48054867.289999999</v>
      </c>
      <c r="J129" s="78">
        <f>SUM(J130:J138)</f>
        <v>12867307.33</v>
      </c>
      <c r="K129" s="72">
        <f t="shared" ref="K129:K151" si="123">SUM(J129/I129*100)</f>
        <v>26.776283143908774</v>
      </c>
      <c r="L129" s="78">
        <f>SUM(L130:L136)</f>
        <v>1000000</v>
      </c>
      <c r="M129" s="78">
        <f>SUM(M130:M136)</f>
        <v>0</v>
      </c>
      <c r="N129" s="72">
        <v>0</v>
      </c>
      <c r="O129" s="78">
        <f>SUM(I129+L129)</f>
        <v>49054867.289999999</v>
      </c>
      <c r="P129" s="93"/>
      <c r="Q129" s="75"/>
      <c r="R129" s="75"/>
      <c r="S129" s="78">
        <f>SUM(S130:S135)</f>
        <v>12867307.33</v>
      </c>
      <c r="T129" s="77">
        <f t="shared" ref="T129:T151" si="124">SUM(S129/O129*100)</f>
        <v>26.230439589066108</v>
      </c>
      <c r="U129" s="180"/>
    </row>
    <row r="130" spans="1:21" ht="32.25" customHeight="1">
      <c r="A130" s="11"/>
      <c r="B130" s="12"/>
      <c r="C130" s="12"/>
      <c r="D130" s="12"/>
      <c r="E130" s="12"/>
      <c r="F130" s="120" t="s">
        <v>118</v>
      </c>
      <c r="G130" s="24" t="s">
        <v>93</v>
      </c>
      <c r="H130" s="24" t="s">
        <v>119</v>
      </c>
      <c r="I130" s="82">
        <v>770000</v>
      </c>
      <c r="J130" s="82">
        <v>294226.76</v>
      </c>
      <c r="K130" s="71">
        <f t="shared" si="123"/>
        <v>38.211267532467538</v>
      </c>
      <c r="L130" s="82"/>
      <c r="M130" s="82"/>
      <c r="N130" s="72"/>
      <c r="O130" s="71">
        <f t="shared" ref="O130:O133" si="125">SUM(I130,L130)</f>
        <v>770000</v>
      </c>
      <c r="P130" s="93"/>
      <c r="Q130" s="75"/>
      <c r="R130" s="75"/>
      <c r="S130" s="82">
        <f t="shared" ref="S130:S151" si="126">SUM(J130,M130)</f>
        <v>294226.76</v>
      </c>
      <c r="T130" s="83">
        <f t="shared" si="124"/>
        <v>38.211267532467538</v>
      </c>
    </row>
    <row r="131" spans="1:21" ht="14.45" hidden="1" customHeight="1">
      <c r="A131" s="11"/>
      <c r="B131" s="12"/>
      <c r="C131" s="12"/>
      <c r="D131" s="12"/>
      <c r="E131" s="12"/>
      <c r="F131" s="120" t="s">
        <v>120</v>
      </c>
      <c r="G131" s="24"/>
      <c r="H131" s="24" t="s">
        <v>121</v>
      </c>
      <c r="I131" s="82">
        <v>0</v>
      </c>
      <c r="J131" s="82">
        <v>0</v>
      </c>
      <c r="K131" s="71" t="e">
        <f t="shared" si="123"/>
        <v>#DIV/0!</v>
      </c>
      <c r="L131" s="82">
        <v>0</v>
      </c>
      <c r="M131" s="82">
        <v>0</v>
      </c>
      <c r="N131" s="72">
        <v>0</v>
      </c>
      <c r="O131" s="71">
        <f t="shared" si="125"/>
        <v>0</v>
      </c>
      <c r="P131" s="93"/>
      <c r="Q131" s="75"/>
      <c r="R131" s="75"/>
      <c r="S131" s="82">
        <f t="shared" si="126"/>
        <v>0</v>
      </c>
      <c r="T131" s="83" t="e">
        <f t="shared" si="124"/>
        <v>#DIV/0!</v>
      </c>
    </row>
    <row r="132" spans="1:21" ht="33.75" hidden="1" customHeight="1">
      <c r="A132" s="11"/>
      <c r="B132" s="12"/>
      <c r="C132" s="12"/>
      <c r="D132" s="12"/>
      <c r="E132" s="12"/>
      <c r="F132" s="120" t="s">
        <v>122</v>
      </c>
      <c r="G132" s="24"/>
      <c r="H132" s="24" t="s">
        <v>123</v>
      </c>
      <c r="I132" s="82">
        <v>0</v>
      </c>
      <c r="J132" s="82">
        <v>0</v>
      </c>
      <c r="K132" s="71" t="e">
        <f t="shared" si="123"/>
        <v>#DIV/0!</v>
      </c>
      <c r="L132" s="82"/>
      <c r="M132" s="82"/>
      <c r="N132" s="72"/>
      <c r="O132" s="71">
        <f t="shared" si="125"/>
        <v>0</v>
      </c>
      <c r="P132" s="93"/>
      <c r="Q132" s="75"/>
      <c r="R132" s="75"/>
      <c r="S132" s="82">
        <f t="shared" si="126"/>
        <v>0</v>
      </c>
      <c r="T132" s="83" t="e">
        <f t="shared" si="124"/>
        <v>#DIV/0!</v>
      </c>
    </row>
    <row r="133" spans="1:21" ht="29.25" customHeight="1">
      <c r="A133" s="11"/>
      <c r="B133" s="12"/>
      <c r="C133" s="12"/>
      <c r="D133" s="12"/>
      <c r="E133" s="12"/>
      <c r="F133" s="120" t="s">
        <v>124</v>
      </c>
      <c r="G133" s="24"/>
      <c r="H133" s="24" t="s">
        <v>125</v>
      </c>
      <c r="I133" s="82">
        <v>100000</v>
      </c>
      <c r="J133" s="82">
        <v>91536.12</v>
      </c>
      <c r="K133" s="71">
        <f t="shared" si="123"/>
        <v>91.536119999999997</v>
      </c>
      <c r="L133" s="82"/>
      <c r="M133" s="82"/>
      <c r="N133" s="72"/>
      <c r="O133" s="71">
        <f t="shared" si="125"/>
        <v>100000</v>
      </c>
      <c r="P133" s="93"/>
      <c r="Q133" s="75"/>
      <c r="R133" s="75"/>
      <c r="S133" s="82">
        <f t="shared" si="126"/>
        <v>91536.12</v>
      </c>
      <c r="T133" s="83">
        <f t="shared" si="124"/>
        <v>91.536119999999997</v>
      </c>
    </row>
    <row r="134" spans="1:21" ht="35.25" customHeight="1">
      <c r="A134" s="11"/>
      <c r="B134" s="12"/>
      <c r="C134" s="12"/>
      <c r="D134" s="12"/>
      <c r="E134" s="12"/>
      <c r="F134" s="120" t="s">
        <v>37</v>
      </c>
      <c r="G134" s="24" t="s">
        <v>93</v>
      </c>
      <c r="H134" s="24" t="s">
        <v>126</v>
      </c>
      <c r="I134" s="82">
        <v>46919639.289999999</v>
      </c>
      <c r="J134" s="82">
        <v>12458081.449999999</v>
      </c>
      <c r="K134" s="71">
        <f t="shared" si="123"/>
        <v>26.551954871177358</v>
      </c>
      <c r="L134" s="82">
        <v>0</v>
      </c>
      <c r="M134" s="82">
        <v>0</v>
      </c>
      <c r="N134" s="72">
        <v>0</v>
      </c>
      <c r="O134" s="71">
        <f t="shared" ref="O134:O151" si="127">SUM(I134,L134)</f>
        <v>46919639.289999999</v>
      </c>
      <c r="P134" s="93"/>
      <c r="Q134" s="75"/>
      <c r="R134" s="75"/>
      <c r="S134" s="82">
        <f t="shared" si="126"/>
        <v>12458081.449999999</v>
      </c>
      <c r="T134" s="83">
        <f t="shared" si="124"/>
        <v>26.551954871177358</v>
      </c>
    </row>
    <row r="135" spans="1:21" ht="28.5" customHeight="1">
      <c r="A135" s="11"/>
      <c r="B135" s="12"/>
      <c r="C135" s="12"/>
      <c r="D135" s="12"/>
      <c r="E135" s="12"/>
      <c r="F135" s="367" t="s">
        <v>518</v>
      </c>
      <c r="G135" s="49"/>
      <c r="H135" s="49" t="s">
        <v>551</v>
      </c>
      <c r="I135" s="82">
        <v>223852</v>
      </c>
      <c r="J135" s="82">
        <v>23463</v>
      </c>
      <c r="K135" s="71">
        <f t="shared" si="123"/>
        <v>10.481478834229758</v>
      </c>
      <c r="L135" s="82">
        <v>0</v>
      </c>
      <c r="M135" s="82">
        <v>0</v>
      </c>
      <c r="N135" s="72">
        <v>0</v>
      </c>
      <c r="O135" s="71">
        <f t="shared" si="127"/>
        <v>223852</v>
      </c>
      <c r="P135" s="93"/>
      <c r="Q135" s="75"/>
      <c r="R135" s="75"/>
      <c r="S135" s="82">
        <f t="shared" ref="S135:S138" si="128">SUM(J135,M135)</f>
        <v>23463</v>
      </c>
      <c r="T135" s="83">
        <f t="shared" ref="T135:T138" si="129">SUM(S135/O135*100)</f>
        <v>10.481478834229758</v>
      </c>
    </row>
    <row r="136" spans="1:21" ht="52.5" customHeight="1">
      <c r="A136" s="11"/>
      <c r="B136" s="12"/>
      <c r="C136" s="12"/>
      <c r="D136" s="12"/>
      <c r="E136" s="12"/>
      <c r="F136" s="367" t="s">
        <v>127</v>
      </c>
      <c r="G136" s="49"/>
      <c r="H136" s="111" t="s">
        <v>860</v>
      </c>
      <c r="I136" s="82">
        <v>10101.01</v>
      </c>
      <c r="J136" s="82">
        <v>0</v>
      </c>
      <c r="K136" s="71">
        <v>0</v>
      </c>
      <c r="L136" s="82">
        <v>1000000</v>
      </c>
      <c r="M136" s="82">
        <v>0</v>
      </c>
      <c r="N136" s="108">
        <f t="shared" ref="N136" si="130">SUM(M136/L136*100)</f>
        <v>0</v>
      </c>
      <c r="O136" s="71">
        <f t="shared" si="127"/>
        <v>1010101.01</v>
      </c>
      <c r="P136" s="93"/>
      <c r="Q136" s="75"/>
      <c r="R136" s="75"/>
      <c r="S136" s="82">
        <f t="shared" si="128"/>
        <v>0</v>
      </c>
      <c r="T136" s="83">
        <f t="shared" si="129"/>
        <v>0</v>
      </c>
    </row>
    <row r="137" spans="1:21" ht="63" customHeight="1">
      <c r="A137" s="11"/>
      <c r="B137" s="12"/>
      <c r="C137" s="12"/>
      <c r="D137" s="12"/>
      <c r="E137" s="12"/>
      <c r="F137" s="344" t="s">
        <v>862</v>
      </c>
      <c r="G137" s="49"/>
      <c r="H137" s="111" t="s">
        <v>861</v>
      </c>
      <c r="I137" s="82">
        <v>31274.99</v>
      </c>
      <c r="J137" s="82">
        <v>0</v>
      </c>
      <c r="K137" s="71"/>
      <c r="L137" s="82">
        <v>3096223.77</v>
      </c>
      <c r="M137" s="82"/>
      <c r="N137" s="71"/>
      <c r="O137" s="71">
        <f t="shared" si="127"/>
        <v>3127498.7600000002</v>
      </c>
      <c r="P137" s="93"/>
      <c r="Q137" s="75"/>
      <c r="R137" s="75"/>
      <c r="S137" s="82">
        <f t="shared" si="128"/>
        <v>0</v>
      </c>
      <c r="T137" s="83">
        <f t="shared" si="129"/>
        <v>0</v>
      </c>
    </row>
    <row r="138" spans="1:21" ht="39.75" hidden="1" customHeight="1">
      <c r="A138" s="11"/>
      <c r="B138" s="12"/>
      <c r="C138" s="12"/>
      <c r="D138" s="12"/>
      <c r="E138" s="12"/>
      <c r="F138" s="117" t="s">
        <v>129</v>
      </c>
      <c r="G138" s="24"/>
      <c r="H138" s="24" t="s">
        <v>130</v>
      </c>
      <c r="I138" s="82">
        <v>0</v>
      </c>
      <c r="J138" s="82">
        <v>0</v>
      </c>
      <c r="K138" s="71"/>
      <c r="L138" s="82"/>
      <c r="M138" s="82"/>
      <c r="N138" s="71"/>
      <c r="O138" s="71">
        <f t="shared" si="127"/>
        <v>0</v>
      </c>
      <c r="P138" s="93"/>
      <c r="Q138" s="75"/>
      <c r="R138" s="75"/>
      <c r="S138" s="82">
        <f t="shared" si="128"/>
        <v>0</v>
      </c>
      <c r="T138" s="83" t="e">
        <f t="shared" si="129"/>
        <v>#DIV/0!</v>
      </c>
    </row>
    <row r="139" spans="1:21" ht="46.5" customHeight="1">
      <c r="A139" s="7" t="s">
        <v>131</v>
      </c>
      <c r="B139" s="12" t="s">
        <v>93</v>
      </c>
      <c r="C139" s="12" t="s">
        <v>132</v>
      </c>
      <c r="D139" s="12"/>
      <c r="E139" s="12"/>
      <c r="F139" s="110" t="s">
        <v>552</v>
      </c>
      <c r="G139" s="24" t="s">
        <v>17</v>
      </c>
      <c r="H139" s="31" t="s">
        <v>133</v>
      </c>
      <c r="I139" s="78">
        <f>SUM(I140+I147)</f>
        <v>23216270.780000001</v>
      </c>
      <c r="J139" s="78">
        <f>SUM(J140+J147)</f>
        <v>4326332.9899999993</v>
      </c>
      <c r="K139" s="72">
        <f t="shared" si="123"/>
        <v>18.634917859964755</v>
      </c>
      <c r="L139" s="78">
        <f>SUM(L140)</f>
        <v>1788944.76</v>
      </c>
      <c r="M139" s="78">
        <f>SUM(M140)</f>
        <v>1788944.76</v>
      </c>
      <c r="N139" s="72">
        <f>SUM(M139/L139*100)</f>
        <v>100</v>
      </c>
      <c r="O139" s="72">
        <f t="shared" si="127"/>
        <v>25005215.540000003</v>
      </c>
      <c r="P139" s="72">
        <f t="shared" ref="P139" si="131">SUM(J139,M139)</f>
        <v>6115277.7499999991</v>
      </c>
      <c r="Q139" s="72">
        <f t="shared" ref="Q139" si="132">SUM(K139,N139)</f>
        <v>118.63491785996476</v>
      </c>
      <c r="R139" s="72">
        <f t="shared" ref="R139" si="133">SUM(L139,O139)</f>
        <v>26794160.300000004</v>
      </c>
      <c r="S139" s="72">
        <f>SUM(J139+M139)</f>
        <v>6115277.7499999991</v>
      </c>
      <c r="T139" s="77">
        <f t="shared" si="124"/>
        <v>24.456008948283589</v>
      </c>
    </row>
    <row r="140" spans="1:21" s="225" customFormat="1" ht="24.75" customHeight="1">
      <c r="A140" s="131"/>
      <c r="B140" s="221"/>
      <c r="C140" s="221"/>
      <c r="D140" s="221"/>
      <c r="E140" s="221"/>
      <c r="F140" s="150" t="s">
        <v>134</v>
      </c>
      <c r="G140" s="176"/>
      <c r="H140" s="176" t="s">
        <v>135</v>
      </c>
      <c r="I140" s="157">
        <f>SUM(I141+I142+I144+I146+I145)</f>
        <v>18416270.780000001</v>
      </c>
      <c r="J140" s="157">
        <f>SUM(J141+J142+J144+J146+J145)</f>
        <v>4326332.9899999993</v>
      </c>
      <c r="K140" s="134">
        <f t="shared" si="123"/>
        <v>23.49190583523772</v>
      </c>
      <c r="L140" s="157">
        <f>SUM(L143+L145)</f>
        <v>1788944.76</v>
      </c>
      <c r="M140" s="157">
        <f>SUM(M143+M145)</f>
        <v>1788944.76</v>
      </c>
      <c r="N140" s="72">
        <f>SUM(M140/L140*100)</f>
        <v>100</v>
      </c>
      <c r="O140" s="134">
        <f>SUM(I140+L140)</f>
        <v>20205215.540000003</v>
      </c>
      <c r="P140" s="134">
        <f t="shared" ref="P140:R140" si="134">SUM(J140+M140)</f>
        <v>6115277.7499999991</v>
      </c>
      <c r="Q140" s="134">
        <f t="shared" si="134"/>
        <v>123.49190583523772</v>
      </c>
      <c r="R140" s="134">
        <f t="shared" si="134"/>
        <v>21994160.300000004</v>
      </c>
      <c r="S140" s="134">
        <f>SUM(J140+M140)</f>
        <v>6115277.7499999991</v>
      </c>
      <c r="T140" s="219">
        <f t="shared" si="124"/>
        <v>30.26583773824963</v>
      </c>
    </row>
    <row r="141" spans="1:21" ht="26.25" hidden="1" customHeight="1">
      <c r="A141" s="7"/>
      <c r="B141" s="12"/>
      <c r="C141" s="12"/>
      <c r="D141" s="12"/>
      <c r="E141" s="12"/>
      <c r="F141" s="117" t="s">
        <v>136</v>
      </c>
      <c r="G141" s="24" t="s">
        <v>93</v>
      </c>
      <c r="H141" s="24" t="s">
        <v>137</v>
      </c>
      <c r="I141" s="82">
        <v>0</v>
      </c>
      <c r="J141" s="82">
        <v>0</v>
      </c>
      <c r="K141" s="71" t="e">
        <f t="shared" si="123"/>
        <v>#DIV/0!</v>
      </c>
      <c r="L141" s="82">
        <v>0</v>
      </c>
      <c r="M141" s="82">
        <v>0</v>
      </c>
      <c r="N141" s="72">
        <v>0</v>
      </c>
      <c r="O141" s="71">
        <f t="shared" si="127"/>
        <v>0</v>
      </c>
      <c r="P141" s="93"/>
      <c r="Q141" s="75"/>
      <c r="R141" s="75"/>
      <c r="S141" s="82">
        <f t="shared" si="126"/>
        <v>0</v>
      </c>
      <c r="T141" s="83" t="e">
        <f t="shared" si="124"/>
        <v>#DIV/0!</v>
      </c>
    </row>
    <row r="142" spans="1:21" ht="31.5" customHeight="1">
      <c r="A142" s="7"/>
      <c r="B142" s="12"/>
      <c r="C142" s="12"/>
      <c r="D142" s="12"/>
      <c r="E142" s="12"/>
      <c r="F142" s="120" t="s">
        <v>37</v>
      </c>
      <c r="G142" s="24" t="s">
        <v>93</v>
      </c>
      <c r="H142" s="24" t="s">
        <v>138</v>
      </c>
      <c r="I142" s="82">
        <v>18341100</v>
      </c>
      <c r="J142" s="82">
        <v>4294522.84</v>
      </c>
      <c r="K142" s="71">
        <f t="shared" si="123"/>
        <v>23.414750696523111</v>
      </c>
      <c r="L142" s="82">
        <v>0</v>
      </c>
      <c r="M142" s="82">
        <v>0</v>
      </c>
      <c r="N142" s="72">
        <v>0</v>
      </c>
      <c r="O142" s="71">
        <f t="shared" si="127"/>
        <v>18341100</v>
      </c>
      <c r="P142" s="93"/>
      <c r="Q142" s="75"/>
      <c r="R142" s="75"/>
      <c r="S142" s="82">
        <f t="shared" si="126"/>
        <v>4294522.84</v>
      </c>
      <c r="T142" s="83">
        <f t="shared" si="124"/>
        <v>23.414750696523111</v>
      </c>
    </row>
    <row r="143" spans="1:21" ht="46.5" customHeight="1">
      <c r="A143" s="7"/>
      <c r="B143" s="12"/>
      <c r="C143" s="12"/>
      <c r="D143" s="12"/>
      <c r="E143" s="12"/>
      <c r="F143" s="120" t="s">
        <v>139</v>
      </c>
      <c r="G143" s="24" t="s">
        <v>93</v>
      </c>
      <c r="H143" s="24" t="s">
        <v>141</v>
      </c>
      <c r="I143" s="82">
        <v>0</v>
      </c>
      <c r="J143" s="82">
        <v>0</v>
      </c>
      <c r="K143" s="71">
        <v>0</v>
      </c>
      <c r="L143" s="82">
        <v>168005</v>
      </c>
      <c r="M143" s="82">
        <v>168005</v>
      </c>
      <c r="N143" s="71">
        <f>SUM(M143/L143*100)</f>
        <v>100</v>
      </c>
      <c r="O143" s="71">
        <f t="shared" si="127"/>
        <v>168005</v>
      </c>
      <c r="P143" s="93"/>
      <c r="Q143" s="75"/>
      <c r="R143" s="75"/>
      <c r="S143" s="82">
        <f t="shared" si="126"/>
        <v>168005</v>
      </c>
      <c r="T143" s="83">
        <f t="shared" si="124"/>
        <v>100</v>
      </c>
    </row>
    <row r="144" spans="1:21" ht="37.5" customHeight="1">
      <c r="A144" s="7"/>
      <c r="B144" s="12"/>
      <c r="C144" s="12"/>
      <c r="D144" s="12"/>
      <c r="E144" s="12"/>
      <c r="F144" s="120" t="s">
        <v>140</v>
      </c>
      <c r="G144" s="24"/>
      <c r="H144" s="24" t="s">
        <v>141</v>
      </c>
      <c r="I144" s="82">
        <v>1697.02</v>
      </c>
      <c r="J144" s="82">
        <v>1697.02</v>
      </c>
      <c r="K144" s="71">
        <f t="shared" si="123"/>
        <v>100</v>
      </c>
      <c r="L144" s="82">
        <v>0</v>
      </c>
      <c r="M144" s="82">
        <v>0</v>
      </c>
      <c r="N144" s="71">
        <v>0</v>
      </c>
      <c r="O144" s="71">
        <f t="shared" ref="O144" si="135">SUM(I144,L144)</f>
        <v>1697.02</v>
      </c>
      <c r="P144" s="93"/>
      <c r="Q144" s="75"/>
      <c r="R144" s="75"/>
      <c r="S144" s="82">
        <f t="shared" ref="S144" si="136">SUM(J144,M144)</f>
        <v>1697.02</v>
      </c>
      <c r="T144" s="83">
        <f t="shared" si="124"/>
        <v>100</v>
      </c>
    </row>
    <row r="145" spans="1:20" ht="62.25" customHeight="1">
      <c r="A145" s="7"/>
      <c r="B145" s="12"/>
      <c r="C145" s="12"/>
      <c r="D145" s="12"/>
      <c r="E145" s="12"/>
      <c r="F145" s="120" t="s">
        <v>864</v>
      </c>
      <c r="G145" s="24"/>
      <c r="H145" s="104" t="s">
        <v>863</v>
      </c>
      <c r="I145" s="82">
        <v>18473.759999999998</v>
      </c>
      <c r="J145" s="82">
        <v>16373.13</v>
      </c>
      <c r="K145" s="71">
        <f t="shared" si="123"/>
        <v>88.629115025852883</v>
      </c>
      <c r="L145" s="82">
        <v>1620939.76</v>
      </c>
      <c r="M145" s="82">
        <v>1620939.76</v>
      </c>
      <c r="N145" s="71">
        <f>SUM(M145/L145*100)</f>
        <v>100</v>
      </c>
      <c r="O145" s="71">
        <f t="shared" si="127"/>
        <v>1639413.52</v>
      </c>
      <c r="P145" s="93"/>
      <c r="Q145" s="75"/>
      <c r="R145" s="75"/>
      <c r="S145" s="82">
        <f t="shared" si="126"/>
        <v>1637312.89</v>
      </c>
      <c r="T145" s="83">
        <f t="shared" si="124"/>
        <v>99.871866983261185</v>
      </c>
    </row>
    <row r="146" spans="1:20" ht="25.5" customHeight="1">
      <c r="A146" s="7"/>
      <c r="B146" s="12"/>
      <c r="C146" s="12"/>
      <c r="D146" s="12"/>
      <c r="E146" s="12"/>
      <c r="F146" s="120" t="s">
        <v>518</v>
      </c>
      <c r="G146" s="24" t="s">
        <v>93</v>
      </c>
      <c r="H146" s="24" t="s">
        <v>553</v>
      </c>
      <c r="I146" s="82">
        <v>55000</v>
      </c>
      <c r="J146" s="82">
        <v>13740</v>
      </c>
      <c r="K146" s="71">
        <f t="shared" si="123"/>
        <v>24.981818181818184</v>
      </c>
      <c r="L146" s="82">
        <v>0</v>
      </c>
      <c r="M146" s="82">
        <v>0</v>
      </c>
      <c r="N146" s="71">
        <v>0</v>
      </c>
      <c r="O146" s="71">
        <f t="shared" si="127"/>
        <v>55000</v>
      </c>
      <c r="P146" s="93"/>
      <c r="Q146" s="75"/>
      <c r="R146" s="75"/>
      <c r="S146" s="82">
        <f t="shared" si="126"/>
        <v>13740</v>
      </c>
      <c r="T146" s="93">
        <f t="shared" si="124"/>
        <v>24.981818181818184</v>
      </c>
    </row>
    <row r="147" spans="1:20" s="149" customFormat="1" ht="21.75" customHeight="1">
      <c r="A147" s="147"/>
      <c r="B147" s="148"/>
      <c r="C147" s="148"/>
      <c r="D147" s="148"/>
      <c r="E147" s="148"/>
      <c r="F147" s="110" t="s">
        <v>142</v>
      </c>
      <c r="G147" s="106"/>
      <c r="H147" s="106" t="s">
        <v>143</v>
      </c>
      <c r="I147" s="112">
        <f>SUM(I148)</f>
        <v>4800000</v>
      </c>
      <c r="J147" s="112">
        <f>SUM(J148)</f>
        <v>0</v>
      </c>
      <c r="K147" s="107">
        <f t="shared" si="123"/>
        <v>0</v>
      </c>
      <c r="L147" s="112"/>
      <c r="M147" s="112"/>
      <c r="N147" s="107"/>
      <c r="O147" s="107">
        <f t="shared" si="127"/>
        <v>4800000</v>
      </c>
      <c r="P147" s="143"/>
      <c r="Q147" s="144"/>
      <c r="R147" s="144"/>
      <c r="S147" s="112">
        <f t="shared" si="126"/>
        <v>0</v>
      </c>
      <c r="T147" s="113">
        <f t="shared" si="124"/>
        <v>0</v>
      </c>
    </row>
    <row r="148" spans="1:20" ht="39" customHeight="1">
      <c r="A148" s="7"/>
      <c r="B148" s="12"/>
      <c r="C148" s="12"/>
      <c r="D148" s="12"/>
      <c r="E148" s="12"/>
      <c r="F148" s="120" t="s">
        <v>782</v>
      </c>
      <c r="G148" s="24"/>
      <c r="H148" s="24" t="s">
        <v>554</v>
      </c>
      <c r="I148" s="82">
        <v>4800000</v>
      </c>
      <c r="J148" s="82">
        <v>0</v>
      </c>
      <c r="K148" s="71">
        <f t="shared" si="123"/>
        <v>0</v>
      </c>
      <c r="L148" s="82"/>
      <c r="M148" s="82"/>
      <c r="N148" s="71"/>
      <c r="O148" s="71">
        <f t="shared" si="127"/>
        <v>4800000</v>
      </c>
      <c r="P148" s="93"/>
      <c r="Q148" s="75"/>
      <c r="R148" s="75"/>
      <c r="S148" s="82">
        <f t="shared" si="126"/>
        <v>0</v>
      </c>
      <c r="T148" s="83">
        <f t="shared" si="124"/>
        <v>0</v>
      </c>
    </row>
    <row r="149" spans="1:20" ht="45" customHeight="1">
      <c r="A149" s="7"/>
      <c r="B149" s="12"/>
      <c r="C149" s="12" t="s">
        <v>144</v>
      </c>
      <c r="D149" s="12"/>
      <c r="E149" s="12"/>
      <c r="F149" s="110" t="s">
        <v>555</v>
      </c>
      <c r="G149" s="24" t="s">
        <v>93</v>
      </c>
      <c r="H149" s="31" t="s">
        <v>145</v>
      </c>
      <c r="I149" s="78">
        <f>SUM(I153+I150)</f>
        <v>700000</v>
      </c>
      <c r="J149" s="78">
        <f>SUM(J153+J150)</f>
        <v>303525.92000000004</v>
      </c>
      <c r="K149" s="72">
        <f t="shared" si="123"/>
        <v>43.360845714285723</v>
      </c>
      <c r="L149" s="78">
        <f>SUM(L150:L157)</f>
        <v>0</v>
      </c>
      <c r="M149" s="78">
        <f>SUM(M150:M157)</f>
        <v>0</v>
      </c>
      <c r="N149" s="72">
        <v>0</v>
      </c>
      <c r="O149" s="72">
        <f t="shared" si="127"/>
        <v>700000</v>
      </c>
      <c r="P149" s="92"/>
      <c r="Q149" s="91"/>
      <c r="R149" s="91"/>
      <c r="S149" s="78">
        <f t="shared" si="126"/>
        <v>303525.92000000004</v>
      </c>
      <c r="T149" s="77">
        <f t="shared" si="124"/>
        <v>43.360845714285723</v>
      </c>
    </row>
    <row r="150" spans="1:20" s="149" customFormat="1" ht="29.25">
      <c r="A150" s="147"/>
      <c r="B150" s="148"/>
      <c r="C150" s="148"/>
      <c r="D150" s="148"/>
      <c r="E150" s="148"/>
      <c r="F150" s="110" t="s">
        <v>146</v>
      </c>
      <c r="G150" s="106"/>
      <c r="H150" s="106" t="s">
        <v>147</v>
      </c>
      <c r="I150" s="112">
        <f>SUM(I151)</f>
        <v>400000</v>
      </c>
      <c r="J150" s="112">
        <f>SUM(J151)</f>
        <v>151140.32</v>
      </c>
      <c r="K150" s="107">
        <f t="shared" si="123"/>
        <v>37.785080000000008</v>
      </c>
      <c r="L150" s="112">
        <v>0</v>
      </c>
      <c r="M150" s="112">
        <v>0</v>
      </c>
      <c r="N150" s="107">
        <v>0</v>
      </c>
      <c r="O150" s="107">
        <f t="shared" si="127"/>
        <v>400000</v>
      </c>
      <c r="P150" s="143"/>
      <c r="Q150" s="144"/>
      <c r="R150" s="144"/>
      <c r="S150" s="112">
        <f t="shared" si="126"/>
        <v>151140.32</v>
      </c>
      <c r="T150" s="113">
        <f t="shared" si="124"/>
        <v>37.785080000000008</v>
      </c>
    </row>
    <row r="151" spans="1:20" ht="32.25" customHeight="1">
      <c r="A151" s="7" t="s">
        <v>148</v>
      </c>
      <c r="B151" s="12">
        <v>982</v>
      </c>
      <c r="C151" s="12" t="s">
        <v>144</v>
      </c>
      <c r="D151" s="12"/>
      <c r="E151" s="12"/>
      <c r="F151" s="120" t="s">
        <v>556</v>
      </c>
      <c r="G151" s="24" t="s">
        <v>93</v>
      </c>
      <c r="H151" s="24" t="s">
        <v>557</v>
      </c>
      <c r="I151" s="82">
        <v>400000</v>
      </c>
      <c r="J151" s="82">
        <v>151140.32</v>
      </c>
      <c r="K151" s="71">
        <f t="shared" si="123"/>
        <v>37.785080000000008</v>
      </c>
      <c r="L151" s="82">
        <v>0</v>
      </c>
      <c r="M151" s="82">
        <v>0</v>
      </c>
      <c r="N151" s="72">
        <v>0</v>
      </c>
      <c r="O151" s="71">
        <f t="shared" si="127"/>
        <v>400000</v>
      </c>
      <c r="P151" s="93"/>
      <c r="Q151" s="75"/>
      <c r="R151" s="75"/>
      <c r="S151" s="82">
        <f t="shared" si="126"/>
        <v>151140.32</v>
      </c>
      <c r="T151" s="83">
        <f t="shared" si="124"/>
        <v>37.785080000000008</v>
      </c>
    </row>
    <row r="152" spans="1:20" ht="15.75" hidden="1" customHeight="1">
      <c r="A152" s="7"/>
      <c r="B152" s="12" t="s">
        <v>93</v>
      </c>
      <c r="C152" s="12" t="s">
        <v>144</v>
      </c>
      <c r="D152" s="12"/>
      <c r="E152" s="12"/>
      <c r="F152" s="120" t="s">
        <v>149</v>
      </c>
      <c r="G152" s="31" t="s">
        <v>17</v>
      </c>
      <c r="H152" s="31" t="s">
        <v>150</v>
      </c>
      <c r="I152" s="82">
        <v>0</v>
      </c>
      <c r="J152" s="82"/>
      <c r="K152" s="82"/>
      <c r="L152" s="82"/>
      <c r="M152" s="82"/>
      <c r="N152" s="82"/>
      <c r="O152" s="71">
        <f t="shared" ref="O152" si="137">SUM(I152:L152)</f>
        <v>0</v>
      </c>
      <c r="P152" s="93"/>
      <c r="Q152" s="75"/>
      <c r="R152" s="75"/>
      <c r="S152" s="93"/>
      <c r="T152" s="88"/>
    </row>
    <row r="153" spans="1:20" s="149" customFormat="1" ht="34.5" customHeight="1">
      <c r="A153" s="147"/>
      <c r="B153" s="148"/>
      <c r="C153" s="148"/>
      <c r="D153" s="148"/>
      <c r="E153" s="148"/>
      <c r="F153" s="110" t="s">
        <v>151</v>
      </c>
      <c r="G153" s="106"/>
      <c r="H153" s="106" t="s">
        <v>152</v>
      </c>
      <c r="I153" s="112">
        <f>SUM(I154:I157)</f>
        <v>300000</v>
      </c>
      <c r="J153" s="112">
        <f>SUM(J154:J156)</f>
        <v>152385.60000000001</v>
      </c>
      <c r="K153" s="107">
        <f>SUM(J153/I153*100)</f>
        <v>50.795200000000008</v>
      </c>
      <c r="L153" s="112">
        <v>0</v>
      </c>
      <c r="M153" s="112">
        <v>0</v>
      </c>
      <c r="N153" s="107">
        <v>0</v>
      </c>
      <c r="O153" s="107">
        <f>SUM(O154:O157)</f>
        <v>300000</v>
      </c>
      <c r="P153" s="143"/>
      <c r="Q153" s="144"/>
      <c r="R153" s="144"/>
      <c r="S153" s="112">
        <f>SUM(S154:S156)</f>
        <v>152385.60000000001</v>
      </c>
      <c r="T153" s="113">
        <f>SUM(S153/O153*100)</f>
        <v>50.795200000000008</v>
      </c>
    </row>
    <row r="154" spans="1:20" ht="27" customHeight="1">
      <c r="A154" s="7"/>
      <c r="B154" s="12"/>
      <c r="C154" s="12"/>
      <c r="D154" s="12"/>
      <c r="E154" s="12"/>
      <c r="F154" s="120" t="s">
        <v>153</v>
      </c>
      <c r="G154" s="31"/>
      <c r="H154" s="24" t="s">
        <v>154</v>
      </c>
      <c r="I154" s="82">
        <v>300000</v>
      </c>
      <c r="J154" s="82">
        <v>152385.60000000001</v>
      </c>
      <c r="K154" s="71">
        <f>SUM(J154/I154*100)</f>
        <v>50.795200000000008</v>
      </c>
      <c r="L154" s="82">
        <v>0</v>
      </c>
      <c r="M154" s="82">
        <v>0</v>
      </c>
      <c r="N154" s="72">
        <v>0</v>
      </c>
      <c r="O154" s="71">
        <f t="shared" ref="O154:O159" si="138">SUM(I154,L154)</f>
        <v>300000</v>
      </c>
      <c r="P154" s="93"/>
      <c r="Q154" s="75"/>
      <c r="R154" s="75"/>
      <c r="S154" s="82">
        <f>SUM(J154,M154)</f>
        <v>152385.60000000001</v>
      </c>
      <c r="T154" s="83">
        <f>SUM(S154/O154*100)</f>
        <v>50.795200000000008</v>
      </c>
    </row>
    <row r="155" spans="1:20" ht="2.25" hidden="1" customHeight="1">
      <c r="A155" s="7"/>
      <c r="B155" s="12"/>
      <c r="C155" s="12"/>
      <c r="D155" s="12"/>
      <c r="E155" s="12"/>
      <c r="F155" s="117" t="s">
        <v>155</v>
      </c>
      <c r="G155" s="31"/>
      <c r="H155" s="24" t="s">
        <v>156</v>
      </c>
      <c r="I155" s="82">
        <v>0</v>
      </c>
      <c r="J155" s="82"/>
      <c r="K155" s="71"/>
      <c r="L155" s="82"/>
      <c r="M155" s="82"/>
      <c r="N155" s="72"/>
      <c r="O155" s="71">
        <f t="shared" si="138"/>
        <v>0</v>
      </c>
      <c r="P155" s="93"/>
      <c r="Q155" s="75"/>
      <c r="R155" s="75"/>
      <c r="S155" s="82">
        <f>SUM(J155,M155)</f>
        <v>0</v>
      </c>
      <c r="T155" s="83" t="e">
        <f>SUM(S155/O155*100)</f>
        <v>#DIV/0!</v>
      </c>
    </row>
    <row r="156" spans="1:20" ht="26.25" hidden="1" customHeight="1">
      <c r="A156" s="7"/>
      <c r="B156" s="12"/>
      <c r="C156" s="12"/>
      <c r="D156" s="12"/>
      <c r="E156" s="12"/>
      <c r="F156" s="117" t="s">
        <v>157</v>
      </c>
      <c r="G156" s="31"/>
      <c r="H156" s="24" t="s">
        <v>158</v>
      </c>
      <c r="I156" s="82"/>
      <c r="J156" s="82"/>
      <c r="K156" s="71" t="e">
        <f>SUM(J156/I156*100)</f>
        <v>#DIV/0!</v>
      </c>
      <c r="L156" s="82"/>
      <c r="M156" s="82"/>
      <c r="N156" s="71" t="e">
        <f>SUM(M156/L156*100)</f>
        <v>#DIV/0!</v>
      </c>
      <c r="O156" s="71">
        <f t="shared" si="138"/>
        <v>0</v>
      </c>
      <c r="P156" s="93"/>
      <c r="Q156" s="75"/>
      <c r="R156" s="75"/>
      <c r="S156" s="82">
        <f t="shared" ref="S156:S159" si="139">SUM(J156,M156)</f>
        <v>0</v>
      </c>
      <c r="T156" s="83" t="e">
        <f>SUM(S156/O156*100)</f>
        <v>#DIV/0!</v>
      </c>
    </row>
    <row r="157" spans="1:20" ht="29.25" hidden="1" customHeight="1">
      <c r="A157" s="7"/>
      <c r="B157" s="12"/>
      <c r="C157" s="12"/>
      <c r="D157" s="12"/>
      <c r="E157" s="12"/>
      <c r="F157" s="117" t="s">
        <v>157</v>
      </c>
      <c r="G157" s="31"/>
      <c r="H157" s="24" t="s">
        <v>159</v>
      </c>
      <c r="I157" s="82">
        <v>0</v>
      </c>
      <c r="J157" s="82">
        <v>0</v>
      </c>
      <c r="K157" s="71" t="e">
        <f>SUM(J157/I157*100)</f>
        <v>#DIV/0!</v>
      </c>
      <c r="L157" s="82">
        <v>0</v>
      </c>
      <c r="M157" s="82">
        <v>0</v>
      </c>
      <c r="N157" s="71">
        <v>0</v>
      </c>
      <c r="O157" s="71">
        <f t="shared" si="138"/>
        <v>0</v>
      </c>
      <c r="P157" s="93"/>
      <c r="Q157" s="75"/>
      <c r="R157" s="75"/>
      <c r="S157" s="82">
        <f t="shared" si="139"/>
        <v>0</v>
      </c>
      <c r="T157" s="83" t="e">
        <f t="shared" ref="T157:T159" si="140">SUM(S157/O157*100)</f>
        <v>#DIV/0!</v>
      </c>
    </row>
    <row r="158" spans="1:20" ht="29.25" hidden="1">
      <c r="A158" s="7"/>
      <c r="B158" s="12"/>
      <c r="C158" s="12"/>
      <c r="D158" s="12"/>
      <c r="E158" s="12"/>
      <c r="F158" s="110" t="s">
        <v>160</v>
      </c>
      <c r="G158" s="24" t="s">
        <v>93</v>
      </c>
      <c r="H158" s="31" t="s">
        <v>558</v>
      </c>
      <c r="I158" s="78">
        <f>SUM(I159)</f>
        <v>0</v>
      </c>
      <c r="J158" s="78">
        <f>SUM(J159)</f>
        <v>0</v>
      </c>
      <c r="K158" s="107" t="e">
        <f>SUM(J158/I158*100)</f>
        <v>#DIV/0!</v>
      </c>
      <c r="L158" s="82">
        <v>0</v>
      </c>
      <c r="M158" s="82">
        <v>0</v>
      </c>
      <c r="N158" s="72">
        <v>0</v>
      </c>
      <c r="O158" s="72">
        <f t="shared" si="138"/>
        <v>0</v>
      </c>
      <c r="P158" s="93"/>
      <c r="Q158" s="75"/>
      <c r="R158" s="75"/>
      <c r="S158" s="78">
        <f t="shared" si="139"/>
        <v>0</v>
      </c>
      <c r="T158" s="77" t="e">
        <f t="shared" si="140"/>
        <v>#DIV/0!</v>
      </c>
    </row>
    <row r="159" spans="1:20" ht="24.75" hidden="1">
      <c r="A159" s="7"/>
      <c r="B159" s="12"/>
      <c r="C159" s="12"/>
      <c r="D159" s="12"/>
      <c r="E159" s="12"/>
      <c r="F159" s="117" t="s">
        <v>37</v>
      </c>
      <c r="G159" s="24" t="s">
        <v>93</v>
      </c>
      <c r="H159" s="24" t="s">
        <v>161</v>
      </c>
      <c r="I159" s="82">
        <v>0</v>
      </c>
      <c r="J159" s="82">
        <v>0</v>
      </c>
      <c r="K159" s="71" t="e">
        <f>SUM(J159/I159*100)</f>
        <v>#DIV/0!</v>
      </c>
      <c r="L159" s="82">
        <v>0</v>
      </c>
      <c r="M159" s="82">
        <v>0</v>
      </c>
      <c r="N159" s="72">
        <v>0</v>
      </c>
      <c r="O159" s="71">
        <f t="shared" si="138"/>
        <v>0</v>
      </c>
      <c r="P159" s="93"/>
      <c r="Q159" s="75"/>
      <c r="R159" s="75"/>
      <c r="S159" s="82">
        <f t="shared" si="139"/>
        <v>0</v>
      </c>
      <c r="T159" s="83" t="e">
        <f t="shared" si="140"/>
        <v>#DIV/0!</v>
      </c>
    </row>
    <row r="160" spans="1:20" ht="30" hidden="1">
      <c r="A160" s="7"/>
      <c r="B160" s="12"/>
      <c r="C160" s="12"/>
      <c r="D160" s="12"/>
      <c r="E160" s="12"/>
      <c r="F160" s="120" t="s">
        <v>162</v>
      </c>
      <c r="G160" s="24" t="s">
        <v>93</v>
      </c>
      <c r="H160" s="24" t="s">
        <v>163</v>
      </c>
      <c r="I160" s="82">
        <f>SUM(I161:I162)</f>
        <v>0</v>
      </c>
      <c r="J160" s="82"/>
      <c r="K160" s="82"/>
      <c r="L160" s="82"/>
      <c r="M160" s="82"/>
      <c r="N160" s="82"/>
      <c r="O160" s="71"/>
      <c r="P160" s="93"/>
      <c r="Q160" s="75"/>
      <c r="R160" s="75"/>
      <c r="S160" s="93"/>
      <c r="T160" s="88"/>
    </row>
    <row r="161" spans="1:20" hidden="1">
      <c r="A161" s="7"/>
      <c r="B161" s="12"/>
      <c r="C161" s="12"/>
      <c r="D161" s="12"/>
      <c r="E161" s="12"/>
      <c r="F161" s="117" t="s">
        <v>164</v>
      </c>
      <c r="G161" s="24" t="s">
        <v>93</v>
      </c>
      <c r="H161" s="24" t="s">
        <v>165</v>
      </c>
      <c r="I161" s="82">
        <v>0</v>
      </c>
      <c r="J161" s="82"/>
      <c r="K161" s="82"/>
      <c r="L161" s="82"/>
      <c r="M161" s="82"/>
      <c r="N161" s="82"/>
      <c r="O161" s="71"/>
      <c r="P161" s="93"/>
      <c r="Q161" s="75"/>
      <c r="R161" s="75"/>
      <c r="S161" s="93"/>
      <c r="T161" s="88"/>
    </row>
    <row r="162" spans="1:20" hidden="1">
      <c r="A162" s="7"/>
      <c r="B162" s="12"/>
      <c r="C162" s="12"/>
      <c r="D162" s="12"/>
      <c r="E162" s="12"/>
      <c r="F162" s="117" t="s">
        <v>166</v>
      </c>
      <c r="G162" s="24" t="s">
        <v>93</v>
      </c>
      <c r="H162" s="24" t="s">
        <v>167</v>
      </c>
      <c r="I162" s="82">
        <v>0</v>
      </c>
      <c r="J162" s="82"/>
      <c r="K162" s="82"/>
      <c r="L162" s="82"/>
      <c r="M162" s="82"/>
      <c r="N162" s="82"/>
      <c r="O162" s="71"/>
      <c r="P162" s="93"/>
      <c r="Q162" s="75"/>
      <c r="R162" s="75"/>
      <c r="S162" s="93"/>
      <c r="T162" s="88"/>
    </row>
    <row r="163" spans="1:20" s="2" customFormat="1" ht="51" hidden="1" customHeight="1">
      <c r="A163" s="11"/>
      <c r="B163" s="30"/>
      <c r="C163" s="30"/>
      <c r="D163" s="30"/>
      <c r="E163" s="30"/>
      <c r="F163" s="110" t="s">
        <v>168</v>
      </c>
      <c r="G163" s="31"/>
      <c r="H163" s="31" t="s">
        <v>790</v>
      </c>
      <c r="I163" s="78"/>
      <c r="J163" s="78"/>
      <c r="K163" s="78"/>
      <c r="L163" s="78">
        <v>0</v>
      </c>
      <c r="M163" s="78">
        <v>0</v>
      </c>
      <c r="N163" s="78" t="e">
        <f>SUM(M163/L163*100)</f>
        <v>#DIV/0!</v>
      </c>
      <c r="O163" s="72">
        <f>SUM(L163)</f>
        <v>0</v>
      </c>
      <c r="P163" s="92"/>
      <c r="Q163" s="91"/>
      <c r="R163" s="91"/>
      <c r="S163" s="78">
        <f>SUM(M163)</f>
        <v>0</v>
      </c>
      <c r="T163" s="94" t="e">
        <f t="shared" ref="T163:T177" si="141">SUM(S163/O163*100)</f>
        <v>#DIV/0!</v>
      </c>
    </row>
    <row r="164" spans="1:20" s="149" customFormat="1" ht="24.75" hidden="1">
      <c r="A164" s="147"/>
      <c r="B164" s="148"/>
      <c r="C164" s="148"/>
      <c r="D164" s="148"/>
      <c r="E164" s="148"/>
      <c r="F164" s="215" t="s">
        <v>783</v>
      </c>
      <c r="G164" s="106"/>
      <c r="H164" s="106" t="s">
        <v>169</v>
      </c>
      <c r="I164" s="112"/>
      <c r="J164" s="112"/>
      <c r="K164" s="112"/>
      <c r="L164" s="112">
        <v>0</v>
      </c>
      <c r="M164" s="112">
        <v>0</v>
      </c>
      <c r="N164" s="112" t="e">
        <f>SUM(M164/L164*100)</f>
        <v>#DIV/0!</v>
      </c>
      <c r="O164" s="107">
        <f>SUM(L164)</f>
        <v>0</v>
      </c>
      <c r="P164" s="143"/>
      <c r="Q164" s="144"/>
      <c r="R164" s="144"/>
      <c r="S164" s="216">
        <f>SUM(M164)</f>
        <v>0</v>
      </c>
      <c r="T164" s="211" t="e">
        <f t="shared" si="141"/>
        <v>#DIV/0!</v>
      </c>
    </row>
    <row r="165" spans="1:20" ht="29.25" hidden="1">
      <c r="A165" s="7"/>
      <c r="B165" s="12"/>
      <c r="C165" s="12"/>
      <c r="D165" s="12"/>
      <c r="E165" s="12"/>
      <c r="F165" s="110" t="s">
        <v>485</v>
      </c>
      <c r="G165" s="24"/>
      <c r="H165" s="106" t="s">
        <v>486</v>
      </c>
      <c r="I165" s="112">
        <f>SUM(I166:I167)</f>
        <v>0</v>
      </c>
      <c r="J165" s="112">
        <f>SUM(J166:J167)</f>
        <v>0</v>
      </c>
      <c r="K165" s="107" t="e">
        <f>SUM(J165/I165*100)</f>
        <v>#DIV/0!</v>
      </c>
      <c r="L165" s="112">
        <f>SUM(L166:L167)</f>
        <v>0</v>
      </c>
      <c r="M165" s="112">
        <f>SUM(M166:M167)</f>
        <v>0</v>
      </c>
      <c r="N165" s="107" t="e">
        <f>SUM(M165/L165*100)</f>
        <v>#DIV/0!</v>
      </c>
      <c r="O165" s="112">
        <f>SUM(O166:O167)</f>
        <v>0</v>
      </c>
      <c r="P165" s="93"/>
      <c r="Q165" s="75"/>
      <c r="R165" s="75"/>
      <c r="S165" s="112">
        <f>SUM(S166:S167)</f>
        <v>0</v>
      </c>
      <c r="T165" s="113" t="e">
        <f t="shared" si="141"/>
        <v>#DIV/0!</v>
      </c>
    </row>
    <row r="166" spans="1:20" ht="24.75" hidden="1">
      <c r="A166" s="7"/>
      <c r="B166" s="12"/>
      <c r="C166" s="12"/>
      <c r="D166" s="12"/>
      <c r="E166" s="12"/>
      <c r="F166" s="275" t="s">
        <v>128</v>
      </c>
      <c r="G166" s="49"/>
      <c r="H166" s="111" t="s">
        <v>487</v>
      </c>
      <c r="I166" s="82">
        <v>0</v>
      </c>
      <c r="J166" s="82">
        <v>0</v>
      </c>
      <c r="K166" s="71" t="e">
        <f>SUM(J166/I166*100)</f>
        <v>#DIV/0!</v>
      </c>
      <c r="L166" s="82">
        <v>0</v>
      </c>
      <c r="M166" s="82">
        <v>0</v>
      </c>
      <c r="N166" s="71">
        <v>0</v>
      </c>
      <c r="O166" s="71">
        <f>SUM(I166,L166)</f>
        <v>0</v>
      </c>
      <c r="P166" s="93"/>
      <c r="Q166" s="75"/>
      <c r="R166" s="75"/>
      <c r="S166" s="82">
        <f>SUM(J166,M166)</f>
        <v>0</v>
      </c>
      <c r="T166" s="83" t="e">
        <f t="shared" si="141"/>
        <v>#DIV/0!</v>
      </c>
    </row>
    <row r="167" spans="1:20" ht="24.75" hidden="1">
      <c r="A167" s="7"/>
      <c r="B167" s="12"/>
      <c r="C167" s="12"/>
      <c r="D167" s="12"/>
      <c r="E167" s="12"/>
      <c r="F167" s="275" t="s">
        <v>128</v>
      </c>
      <c r="G167" s="49"/>
      <c r="H167" s="49" t="s">
        <v>487</v>
      </c>
      <c r="I167" s="82">
        <v>0</v>
      </c>
      <c r="J167" s="82">
        <v>0</v>
      </c>
      <c r="K167" s="71">
        <v>0</v>
      </c>
      <c r="L167" s="82">
        <v>0</v>
      </c>
      <c r="M167" s="82">
        <v>0</v>
      </c>
      <c r="N167" s="108" t="e">
        <f>SUM(M167/L167*100)</f>
        <v>#DIV/0!</v>
      </c>
      <c r="O167" s="71">
        <f>SUM(I167,L167)</f>
        <v>0</v>
      </c>
      <c r="P167" s="93"/>
      <c r="Q167" s="75"/>
      <c r="R167" s="75"/>
      <c r="S167" s="82">
        <f>SUM(J167,M167)</f>
        <v>0</v>
      </c>
      <c r="T167" s="83" t="e">
        <f t="shared" si="141"/>
        <v>#DIV/0!</v>
      </c>
    </row>
    <row r="168" spans="1:20" s="170" customFormat="1" ht="33.75" customHeight="1">
      <c r="A168" s="233"/>
      <c r="B168" s="235"/>
      <c r="C168" s="235"/>
      <c r="D168" s="235"/>
      <c r="E168" s="235"/>
      <c r="F168" s="270" t="s">
        <v>160</v>
      </c>
      <c r="G168" s="49" t="s">
        <v>93</v>
      </c>
      <c r="H168" s="55" t="s">
        <v>558</v>
      </c>
      <c r="I168" s="97">
        <f>SUM(I169)</f>
        <v>9530500</v>
      </c>
      <c r="J168" s="97">
        <f>SUM(J169)</f>
        <v>2499661</v>
      </c>
      <c r="K168" s="246">
        <f>SUM(J168/I168*100)</f>
        <v>26.228015319238235</v>
      </c>
      <c r="L168" s="95">
        <v>0</v>
      </c>
      <c r="M168" s="95">
        <v>0</v>
      </c>
      <c r="N168" s="76">
        <v>0</v>
      </c>
      <c r="O168" s="76">
        <f t="shared" ref="O168:O169" si="142">SUM(I168,L168)</f>
        <v>9530500</v>
      </c>
      <c r="P168" s="266"/>
      <c r="Q168" s="171"/>
      <c r="R168" s="171"/>
      <c r="S168" s="97">
        <f t="shared" ref="S168:S169" si="143">SUM(J168,M168)</f>
        <v>2499661</v>
      </c>
      <c r="T168" s="169">
        <f t="shared" si="141"/>
        <v>26.228015319238235</v>
      </c>
    </row>
    <row r="169" spans="1:20" s="170" customFormat="1" ht="33.75" customHeight="1">
      <c r="A169" s="233"/>
      <c r="B169" s="235"/>
      <c r="C169" s="235"/>
      <c r="D169" s="235"/>
      <c r="E169" s="235"/>
      <c r="F169" s="344" t="s">
        <v>37</v>
      </c>
      <c r="G169" s="49" t="s">
        <v>93</v>
      </c>
      <c r="H169" s="49" t="s">
        <v>161</v>
      </c>
      <c r="I169" s="95">
        <v>9530500</v>
      </c>
      <c r="J169" s="95">
        <v>2499661</v>
      </c>
      <c r="K169" s="167">
        <f>SUM(J169/I169*100)</f>
        <v>26.228015319238235</v>
      </c>
      <c r="L169" s="95">
        <v>0</v>
      </c>
      <c r="M169" s="95">
        <v>0</v>
      </c>
      <c r="N169" s="76">
        <v>0</v>
      </c>
      <c r="O169" s="167">
        <f t="shared" si="142"/>
        <v>9530500</v>
      </c>
      <c r="P169" s="266"/>
      <c r="Q169" s="171"/>
      <c r="R169" s="171"/>
      <c r="S169" s="95">
        <f t="shared" si="143"/>
        <v>2499661</v>
      </c>
      <c r="T169" s="172">
        <f t="shared" si="141"/>
        <v>26.228015319238235</v>
      </c>
    </row>
    <row r="170" spans="1:20" s="170" customFormat="1" ht="48" customHeight="1">
      <c r="A170" s="233"/>
      <c r="B170" s="235"/>
      <c r="C170" s="235"/>
      <c r="D170" s="235"/>
      <c r="E170" s="235"/>
      <c r="F170" s="270" t="s">
        <v>809</v>
      </c>
      <c r="G170" s="49"/>
      <c r="H170" s="153" t="s">
        <v>810</v>
      </c>
      <c r="I170" s="250">
        <v>0</v>
      </c>
      <c r="J170" s="250">
        <v>0</v>
      </c>
      <c r="K170" s="246">
        <v>0</v>
      </c>
      <c r="L170" s="250">
        <f>SUM(L171)</f>
        <v>230000</v>
      </c>
      <c r="M170" s="250">
        <f>SUM(M171)</f>
        <v>30000</v>
      </c>
      <c r="N170" s="246">
        <f>SUM(M170/L170*100)</f>
        <v>13.043478260869565</v>
      </c>
      <c r="O170" s="250">
        <f>SUM(O171)</f>
        <v>230000</v>
      </c>
      <c r="P170" s="266"/>
      <c r="Q170" s="171"/>
      <c r="R170" s="171"/>
      <c r="S170" s="250">
        <f>SUM(S171)</f>
        <v>30000</v>
      </c>
      <c r="T170" s="238">
        <f t="shared" si="141"/>
        <v>13.043478260869565</v>
      </c>
    </row>
    <row r="171" spans="1:20" s="262" customFormat="1" ht="37.5" customHeight="1">
      <c r="A171" s="253"/>
      <c r="B171" s="255"/>
      <c r="C171" s="255"/>
      <c r="D171" s="255"/>
      <c r="E171" s="255"/>
      <c r="F171" s="344" t="s">
        <v>783</v>
      </c>
      <c r="G171" s="111"/>
      <c r="H171" s="111" t="s">
        <v>865</v>
      </c>
      <c r="I171" s="260"/>
      <c r="J171" s="260"/>
      <c r="K171" s="260"/>
      <c r="L171" s="260">
        <v>230000</v>
      </c>
      <c r="M171" s="260">
        <v>30000</v>
      </c>
      <c r="N171" s="260">
        <f>SUM(M171/L171*100)</f>
        <v>13.043478260869565</v>
      </c>
      <c r="O171" s="124">
        <f>SUM(L171)</f>
        <v>230000</v>
      </c>
      <c r="P171" s="276"/>
      <c r="Q171" s="277"/>
      <c r="R171" s="277"/>
      <c r="S171" s="278">
        <f>SUM(M171)</f>
        <v>30000</v>
      </c>
      <c r="T171" s="257">
        <f t="shared" ref="T171" si="144">SUM(S171/O171*100)</f>
        <v>13.043478260869565</v>
      </c>
    </row>
    <row r="172" spans="1:20" s="170" customFormat="1" ht="29.25" hidden="1">
      <c r="A172" s="233"/>
      <c r="B172" s="235"/>
      <c r="C172" s="235"/>
      <c r="D172" s="235"/>
      <c r="E172" s="235"/>
      <c r="F172" s="270" t="s">
        <v>485</v>
      </c>
      <c r="G172" s="49"/>
      <c r="H172" s="153" t="s">
        <v>486</v>
      </c>
      <c r="I172" s="250">
        <f>SUM(I173:I174)</f>
        <v>0</v>
      </c>
      <c r="J172" s="250">
        <f>SUM(J173:J174)</f>
        <v>0</v>
      </c>
      <c r="K172" s="246" t="e">
        <f>SUM(J172/I172*100)</f>
        <v>#DIV/0!</v>
      </c>
      <c r="L172" s="250">
        <f>SUM(L173:L174)</f>
        <v>0</v>
      </c>
      <c r="M172" s="250">
        <f>SUM(M173:M174)</f>
        <v>0</v>
      </c>
      <c r="N172" s="246" t="e">
        <f>SUM(M172/L172*100)</f>
        <v>#DIV/0!</v>
      </c>
      <c r="O172" s="250">
        <f>SUM(O173:O174)</f>
        <v>0</v>
      </c>
      <c r="P172" s="266"/>
      <c r="Q172" s="171"/>
      <c r="R172" s="171"/>
      <c r="S172" s="250">
        <f>SUM(S173:S174)</f>
        <v>0</v>
      </c>
      <c r="T172" s="238" t="e">
        <f t="shared" si="141"/>
        <v>#DIV/0!</v>
      </c>
    </row>
    <row r="173" spans="1:20" s="170" customFormat="1" ht="24.75" hidden="1">
      <c r="A173" s="233"/>
      <c r="B173" s="235"/>
      <c r="C173" s="235"/>
      <c r="D173" s="235"/>
      <c r="E173" s="235"/>
      <c r="F173" s="275" t="s">
        <v>128</v>
      </c>
      <c r="G173" s="49"/>
      <c r="H173" s="111" t="s">
        <v>487</v>
      </c>
      <c r="I173" s="95">
        <v>0</v>
      </c>
      <c r="J173" s="95">
        <v>0</v>
      </c>
      <c r="K173" s="167" t="e">
        <f>SUM(J173/I173*100)</f>
        <v>#DIV/0!</v>
      </c>
      <c r="L173" s="95">
        <v>0</v>
      </c>
      <c r="M173" s="95">
        <v>0</v>
      </c>
      <c r="N173" s="167">
        <v>0</v>
      </c>
      <c r="O173" s="167">
        <f>SUM(I173,L173)</f>
        <v>0</v>
      </c>
      <c r="P173" s="266"/>
      <c r="Q173" s="171"/>
      <c r="R173" s="171"/>
      <c r="S173" s="95">
        <f>SUM(J173,M173)</f>
        <v>0</v>
      </c>
      <c r="T173" s="172" t="e">
        <f t="shared" si="141"/>
        <v>#DIV/0!</v>
      </c>
    </row>
    <row r="174" spans="1:20" s="170" customFormat="1" ht="24.75" hidden="1">
      <c r="A174" s="233"/>
      <c r="B174" s="235"/>
      <c r="C174" s="235"/>
      <c r="D174" s="235"/>
      <c r="E174" s="235"/>
      <c r="F174" s="275" t="s">
        <v>128</v>
      </c>
      <c r="G174" s="49"/>
      <c r="H174" s="49" t="s">
        <v>487</v>
      </c>
      <c r="I174" s="95">
        <v>0</v>
      </c>
      <c r="J174" s="95">
        <v>0</v>
      </c>
      <c r="K174" s="167">
        <v>0</v>
      </c>
      <c r="L174" s="95">
        <v>0</v>
      </c>
      <c r="M174" s="95">
        <v>0</v>
      </c>
      <c r="N174" s="124" t="e">
        <f>SUM(M174/L174*100)</f>
        <v>#DIV/0!</v>
      </c>
      <c r="O174" s="167">
        <f>SUM(I174,L174)</f>
        <v>0</v>
      </c>
      <c r="P174" s="266"/>
      <c r="Q174" s="171"/>
      <c r="R174" s="171"/>
      <c r="S174" s="95">
        <f>SUM(J174,M174)</f>
        <v>0</v>
      </c>
      <c r="T174" s="172" t="e">
        <f t="shared" si="141"/>
        <v>#DIV/0!</v>
      </c>
    </row>
    <row r="175" spans="1:20" s="170" customFormat="1" ht="48" hidden="1" customHeight="1">
      <c r="A175" s="233"/>
      <c r="B175" s="235"/>
      <c r="C175" s="235"/>
      <c r="D175" s="235"/>
      <c r="E175" s="235"/>
      <c r="F175" s="270" t="s">
        <v>809</v>
      </c>
      <c r="G175" s="49"/>
      <c r="H175" s="153" t="s">
        <v>810</v>
      </c>
      <c r="I175" s="250">
        <v>0</v>
      </c>
      <c r="J175" s="250">
        <v>0</v>
      </c>
      <c r="K175" s="246">
        <v>0</v>
      </c>
      <c r="L175" s="250">
        <f>SUM(L176)</f>
        <v>0</v>
      </c>
      <c r="M175" s="250">
        <f>SUM(M176)</f>
        <v>0</v>
      </c>
      <c r="N175" s="246" t="e">
        <f>SUM(M175/L175*100)</f>
        <v>#DIV/0!</v>
      </c>
      <c r="O175" s="250">
        <f>SUM(O176)</f>
        <v>0</v>
      </c>
      <c r="P175" s="266"/>
      <c r="Q175" s="171"/>
      <c r="R175" s="171"/>
      <c r="S175" s="250">
        <f>SUM(S176)</f>
        <v>0</v>
      </c>
      <c r="T175" s="238" t="e">
        <f t="shared" ref="T175" si="145">SUM(S175/O175*100)</f>
        <v>#DIV/0!</v>
      </c>
    </row>
    <row r="176" spans="1:20" s="262" customFormat="1" ht="30.75" hidden="1" customHeight="1">
      <c r="A176" s="253"/>
      <c r="B176" s="255"/>
      <c r="C176" s="255"/>
      <c r="D176" s="255"/>
      <c r="E176" s="255"/>
      <c r="F176" s="275" t="s">
        <v>783</v>
      </c>
      <c r="G176" s="111"/>
      <c r="H176" s="111" t="s">
        <v>169</v>
      </c>
      <c r="I176" s="260"/>
      <c r="J176" s="260"/>
      <c r="K176" s="260"/>
      <c r="L176" s="260">
        <v>0</v>
      </c>
      <c r="M176" s="260">
        <v>0</v>
      </c>
      <c r="N176" s="260" t="e">
        <f>SUM(M176/L176*100)</f>
        <v>#DIV/0!</v>
      </c>
      <c r="O176" s="124">
        <f>SUM(L176)</f>
        <v>0</v>
      </c>
      <c r="P176" s="276"/>
      <c r="Q176" s="277"/>
      <c r="R176" s="277"/>
      <c r="S176" s="278">
        <f>SUM(M176)</f>
        <v>0</v>
      </c>
      <c r="T176" s="257" t="e">
        <f t="shared" si="141"/>
        <v>#DIV/0!</v>
      </c>
    </row>
    <row r="177" spans="1:20" s="298" customFormat="1" ht="54" customHeight="1">
      <c r="A177" s="288" t="s">
        <v>170</v>
      </c>
      <c r="B177" s="328"/>
      <c r="C177" s="328"/>
      <c r="D177" s="328"/>
      <c r="E177" s="328"/>
      <c r="F177" s="419" t="s">
        <v>559</v>
      </c>
      <c r="G177" s="329" t="s">
        <v>17</v>
      </c>
      <c r="H177" s="329" t="s">
        <v>171</v>
      </c>
      <c r="I177" s="330">
        <f>SUM(I182+I187+I196+I198)</f>
        <v>6176478</v>
      </c>
      <c r="J177" s="330">
        <f>SUM(J182+J187+J196+J198)</f>
        <v>1669445.61</v>
      </c>
      <c r="K177" s="294">
        <f>SUM(J177/I177*100)</f>
        <v>27.029086965095644</v>
      </c>
      <c r="L177" s="330">
        <f>SUM(L195+L198)</f>
        <v>576677.5</v>
      </c>
      <c r="M177" s="330">
        <f>SUM(M182+M185+M187+M189+M191+M196+M198+M201)</f>
        <v>0</v>
      </c>
      <c r="N177" s="294">
        <f t="shared" ref="N177:N186" si="146">SUM(M177/L177*100)</f>
        <v>0</v>
      </c>
      <c r="O177" s="330">
        <f>SUM(I177+L177)</f>
        <v>6753155.5</v>
      </c>
      <c r="P177" s="331"/>
      <c r="Q177" s="332"/>
      <c r="R177" s="332"/>
      <c r="S177" s="330">
        <f>SUM(J177+M177)</f>
        <v>1669445.61</v>
      </c>
      <c r="T177" s="333">
        <f t="shared" si="141"/>
        <v>24.720970959427781</v>
      </c>
    </row>
    <row r="178" spans="1:20" hidden="1">
      <c r="A178" s="11"/>
      <c r="B178" s="12"/>
      <c r="C178" s="12"/>
      <c r="D178" s="12"/>
      <c r="E178" s="12"/>
      <c r="F178" s="127" t="s">
        <v>19</v>
      </c>
      <c r="G178" s="31" t="s">
        <v>20</v>
      </c>
      <c r="H178" s="31" t="s">
        <v>172</v>
      </c>
      <c r="I178" s="78">
        <f>SUM(I179)</f>
        <v>0</v>
      </c>
      <c r="J178" s="78"/>
      <c r="K178" s="78"/>
      <c r="L178" s="78"/>
      <c r="M178" s="78"/>
      <c r="N178" s="294" t="e">
        <f t="shared" si="146"/>
        <v>#DIV/0!</v>
      </c>
      <c r="O178" s="72">
        <f>SUM(O179)</f>
        <v>335</v>
      </c>
      <c r="P178" s="93"/>
      <c r="Q178" s="75"/>
      <c r="R178" s="75"/>
      <c r="S178" s="93"/>
      <c r="T178" s="88"/>
    </row>
    <row r="179" spans="1:20" ht="26.25" hidden="1">
      <c r="A179" s="11"/>
      <c r="B179" s="12"/>
      <c r="C179" s="12"/>
      <c r="D179" s="12"/>
      <c r="E179" s="12"/>
      <c r="F179" s="179" t="s">
        <v>173</v>
      </c>
      <c r="G179" s="31" t="s">
        <v>20</v>
      </c>
      <c r="H179" s="24" t="s">
        <v>174</v>
      </c>
      <c r="I179" s="82">
        <v>0</v>
      </c>
      <c r="J179" s="82"/>
      <c r="K179" s="82"/>
      <c r="L179" s="78"/>
      <c r="M179" s="78"/>
      <c r="N179" s="294" t="e">
        <f t="shared" si="146"/>
        <v>#DIV/0!</v>
      </c>
      <c r="O179" s="71">
        <v>335</v>
      </c>
      <c r="P179" s="93"/>
      <c r="Q179" s="75"/>
      <c r="R179" s="75"/>
      <c r="S179" s="93"/>
      <c r="T179" s="88"/>
    </row>
    <row r="180" spans="1:20" ht="36.6" hidden="1" customHeight="1">
      <c r="A180" s="7"/>
      <c r="B180" s="12"/>
      <c r="C180" s="12"/>
      <c r="D180" s="12"/>
      <c r="E180" s="12"/>
      <c r="F180" s="117" t="s">
        <v>175</v>
      </c>
      <c r="G180" s="24" t="s">
        <v>93</v>
      </c>
      <c r="H180" s="24" t="s">
        <v>176</v>
      </c>
      <c r="I180" s="82">
        <v>0</v>
      </c>
      <c r="J180" s="82"/>
      <c r="K180" s="82"/>
      <c r="L180" s="82"/>
      <c r="M180" s="82"/>
      <c r="N180" s="294" t="e">
        <f t="shared" si="146"/>
        <v>#DIV/0!</v>
      </c>
      <c r="O180" s="71"/>
      <c r="P180" s="93"/>
      <c r="Q180" s="75"/>
      <c r="R180" s="75"/>
      <c r="S180" s="93"/>
      <c r="T180" s="88"/>
    </row>
    <row r="181" spans="1:20" ht="50.45" hidden="1" customHeight="1">
      <c r="A181" s="7"/>
      <c r="B181" s="12"/>
      <c r="C181" s="12"/>
      <c r="D181" s="12"/>
      <c r="E181" s="12"/>
      <c r="F181" s="117" t="s">
        <v>177</v>
      </c>
      <c r="G181" s="24" t="s">
        <v>93</v>
      </c>
      <c r="H181" s="24" t="s">
        <v>178</v>
      </c>
      <c r="I181" s="82">
        <v>0</v>
      </c>
      <c r="J181" s="82"/>
      <c r="K181" s="82"/>
      <c r="L181" s="82"/>
      <c r="M181" s="82"/>
      <c r="N181" s="294" t="e">
        <f t="shared" si="146"/>
        <v>#DIV/0!</v>
      </c>
      <c r="O181" s="71"/>
      <c r="P181" s="93"/>
      <c r="Q181" s="75"/>
      <c r="R181" s="75"/>
      <c r="S181" s="93"/>
      <c r="T181" s="88"/>
    </row>
    <row r="182" spans="1:20" ht="32.25" customHeight="1">
      <c r="A182" s="7"/>
      <c r="B182" s="12"/>
      <c r="C182" s="12"/>
      <c r="D182" s="12"/>
      <c r="E182" s="12"/>
      <c r="F182" s="110" t="s">
        <v>179</v>
      </c>
      <c r="G182" s="24"/>
      <c r="H182" s="106" t="s">
        <v>180</v>
      </c>
      <c r="I182" s="78">
        <f>SUM(I183:I184)</f>
        <v>600000</v>
      </c>
      <c r="J182" s="78">
        <f>SUM(J183:J184)</f>
        <v>135508.77000000002</v>
      </c>
      <c r="K182" s="107">
        <f t="shared" ref="K182:K208" si="147">SUM(J182/I182*100)</f>
        <v>22.584795000000003</v>
      </c>
      <c r="L182" s="82">
        <v>0</v>
      </c>
      <c r="M182" s="82">
        <v>0</v>
      </c>
      <c r="N182" s="294">
        <v>0</v>
      </c>
      <c r="O182" s="107">
        <f>SUM(I182,L182)</f>
        <v>600000</v>
      </c>
      <c r="P182" s="93"/>
      <c r="Q182" s="75"/>
      <c r="R182" s="75"/>
      <c r="S182" s="112">
        <f t="shared" ref="S182:S206" si="148">SUM(J182,M182)</f>
        <v>135508.77000000002</v>
      </c>
      <c r="T182" s="113">
        <f t="shared" ref="T182:T206" si="149">SUM(S182/O182*100)</f>
        <v>22.584795000000003</v>
      </c>
    </row>
    <row r="183" spans="1:20" ht="33.75" customHeight="1">
      <c r="A183" s="7"/>
      <c r="B183" s="12"/>
      <c r="C183" s="12"/>
      <c r="D183" s="12"/>
      <c r="E183" s="12"/>
      <c r="F183" s="120" t="s">
        <v>560</v>
      </c>
      <c r="G183" s="24" t="s">
        <v>20</v>
      </c>
      <c r="H183" s="24" t="s">
        <v>561</v>
      </c>
      <c r="I183" s="82">
        <v>500000</v>
      </c>
      <c r="J183" s="82">
        <v>107793.38</v>
      </c>
      <c r="K183" s="71">
        <f t="shared" si="147"/>
        <v>21.558676000000002</v>
      </c>
      <c r="L183" s="82">
        <v>0</v>
      </c>
      <c r="M183" s="82">
        <v>0</v>
      </c>
      <c r="N183" s="294">
        <v>0</v>
      </c>
      <c r="O183" s="71">
        <f>SUM(I183,L183)</f>
        <v>500000</v>
      </c>
      <c r="P183" s="93"/>
      <c r="Q183" s="75"/>
      <c r="R183" s="75"/>
      <c r="S183" s="82">
        <f t="shared" si="148"/>
        <v>107793.38</v>
      </c>
      <c r="T183" s="83">
        <f t="shared" si="149"/>
        <v>21.558676000000002</v>
      </c>
    </row>
    <row r="184" spans="1:20" ht="30" customHeight="1">
      <c r="A184" s="7"/>
      <c r="B184" s="12"/>
      <c r="C184" s="12"/>
      <c r="D184" s="12"/>
      <c r="E184" s="12"/>
      <c r="F184" s="120" t="s">
        <v>867</v>
      </c>
      <c r="G184" s="24" t="s">
        <v>20</v>
      </c>
      <c r="H184" s="104" t="s">
        <v>866</v>
      </c>
      <c r="I184" s="82">
        <v>100000</v>
      </c>
      <c r="J184" s="82">
        <v>27715.39</v>
      </c>
      <c r="K184" s="71">
        <f t="shared" ref="K184" si="150">SUM(J184/I184*100)</f>
        <v>27.715389999999999</v>
      </c>
      <c r="L184" s="82">
        <v>0</v>
      </c>
      <c r="M184" s="82">
        <v>0</v>
      </c>
      <c r="N184" s="294">
        <v>0</v>
      </c>
      <c r="O184" s="71">
        <f>SUM(I184,L184)</f>
        <v>100000</v>
      </c>
      <c r="P184" s="93"/>
      <c r="Q184" s="75"/>
      <c r="R184" s="75"/>
      <c r="S184" s="82">
        <f t="shared" ref="S184" si="151">SUM(J184,M184)</f>
        <v>27715.39</v>
      </c>
      <c r="T184" s="83">
        <f t="shared" ref="T184" si="152">SUM(S184/O184*100)</f>
        <v>27.715389999999999</v>
      </c>
    </row>
    <row r="185" spans="1:20" ht="31.5" hidden="1" customHeight="1">
      <c r="A185" s="7"/>
      <c r="B185" s="12"/>
      <c r="C185" s="12"/>
      <c r="D185" s="12"/>
      <c r="E185" s="12"/>
      <c r="F185" s="145" t="s">
        <v>181</v>
      </c>
      <c r="G185" s="24"/>
      <c r="H185" s="24" t="s">
        <v>182</v>
      </c>
      <c r="I185" s="78">
        <f>SUM(I186)</f>
        <v>0</v>
      </c>
      <c r="J185" s="78">
        <f>SUM(J186)</f>
        <v>0</v>
      </c>
      <c r="K185" s="71" t="e">
        <f t="shared" si="147"/>
        <v>#DIV/0!</v>
      </c>
      <c r="L185" s="82">
        <v>0</v>
      </c>
      <c r="M185" s="82">
        <v>0</v>
      </c>
      <c r="N185" s="294" t="e">
        <f t="shared" si="146"/>
        <v>#DIV/0!</v>
      </c>
      <c r="O185" s="71">
        <f>SUM(O186)</f>
        <v>0</v>
      </c>
      <c r="P185" s="93"/>
      <c r="Q185" s="75"/>
      <c r="R185" s="75"/>
      <c r="S185" s="82">
        <f t="shared" si="148"/>
        <v>0</v>
      </c>
      <c r="T185" s="83" t="e">
        <f t="shared" si="149"/>
        <v>#DIV/0!</v>
      </c>
    </row>
    <row r="186" spans="1:20" ht="21.75" hidden="1" customHeight="1">
      <c r="A186" s="7"/>
      <c r="B186" s="12"/>
      <c r="C186" s="12"/>
      <c r="D186" s="12"/>
      <c r="E186" s="12"/>
      <c r="F186" s="179" t="s">
        <v>183</v>
      </c>
      <c r="G186" s="24" t="s">
        <v>20</v>
      </c>
      <c r="H186" s="24" t="s">
        <v>184</v>
      </c>
      <c r="I186" s="82">
        <v>0</v>
      </c>
      <c r="J186" s="82">
        <v>0</v>
      </c>
      <c r="K186" s="71" t="e">
        <f t="shared" si="147"/>
        <v>#DIV/0!</v>
      </c>
      <c r="L186" s="82">
        <v>0</v>
      </c>
      <c r="M186" s="82">
        <v>0</v>
      </c>
      <c r="N186" s="294" t="e">
        <f t="shared" si="146"/>
        <v>#DIV/0!</v>
      </c>
      <c r="O186" s="71">
        <f t="shared" ref="O186:O195" si="153">SUM(I186,L186)</f>
        <v>0</v>
      </c>
      <c r="P186" s="93"/>
      <c r="Q186" s="75"/>
      <c r="R186" s="75"/>
      <c r="S186" s="82">
        <f t="shared" si="148"/>
        <v>0</v>
      </c>
      <c r="T186" s="83" t="e">
        <f t="shared" si="149"/>
        <v>#DIV/0!</v>
      </c>
    </row>
    <row r="187" spans="1:20" ht="32.25" customHeight="1">
      <c r="A187" s="7"/>
      <c r="B187" s="12"/>
      <c r="C187" s="12"/>
      <c r="D187" s="12"/>
      <c r="E187" s="12"/>
      <c r="F187" s="110" t="s">
        <v>185</v>
      </c>
      <c r="G187" s="24"/>
      <c r="H187" s="106" t="s">
        <v>182</v>
      </c>
      <c r="I187" s="78">
        <f>SUM(I188+I193+I194+I195)</f>
        <v>5270478</v>
      </c>
      <c r="J187" s="78">
        <f>SUM(J188+J193+J194+J195)</f>
        <v>1533936.84</v>
      </c>
      <c r="K187" s="107">
        <f t="shared" si="147"/>
        <v>29.104321088144193</v>
      </c>
      <c r="L187" s="78">
        <f>SUM(L195)</f>
        <v>0</v>
      </c>
      <c r="M187" s="78">
        <f>SUM(M188:M195)</f>
        <v>0</v>
      </c>
      <c r="N187" s="294">
        <v>0</v>
      </c>
      <c r="O187" s="78">
        <f>SUM(O188+O193+O194+O195)</f>
        <v>5270478</v>
      </c>
      <c r="P187" s="78">
        <f t="shared" ref="P187:S187" si="154">SUM(P188+P193+P194+P195)</f>
        <v>0</v>
      </c>
      <c r="Q187" s="78">
        <f t="shared" si="154"/>
        <v>0</v>
      </c>
      <c r="R187" s="78">
        <f t="shared" si="154"/>
        <v>0</v>
      </c>
      <c r="S187" s="78">
        <f t="shared" si="154"/>
        <v>1533936.84</v>
      </c>
      <c r="T187" s="113">
        <f t="shared" si="149"/>
        <v>29.104321088144193</v>
      </c>
    </row>
    <row r="188" spans="1:20" ht="33" customHeight="1">
      <c r="A188" s="7"/>
      <c r="B188" s="12"/>
      <c r="C188" s="12"/>
      <c r="D188" s="12"/>
      <c r="E188" s="12"/>
      <c r="F188" s="120" t="s">
        <v>562</v>
      </c>
      <c r="G188" s="24" t="s">
        <v>20</v>
      </c>
      <c r="H188" s="24" t="s">
        <v>563</v>
      </c>
      <c r="I188" s="82">
        <v>485475</v>
      </c>
      <c r="J188" s="82">
        <v>0</v>
      </c>
      <c r="K188" s="71">
        <f t="shared" si="147"/>
        <v>0</v>
      </c>
      <c r="L188" s="82">
        <v>0</v>
      </c>
      <c r="M188" s="82">
        <v>0</v>
      </c>
      <c r="N188" s="72">
        <v>0</v>
      </c>
      <c r="O188" s="71">
        <f t="shared" si="153"/>
        <v>485475</v>
      </c>
      <c r="P188" s="93"/>
      <c r="Q188" s="75"/>
      <c r="R188" s="75"/>
      <c r="S188" s="82">
        <f t="shared" si="148"/>
        <v>0</v>
      </c>
      <c r="T188" s="83">
        <f t="shared" si="149"/>
        <v>0</v>
      </c>
    </row>
    <row r="189" spans="1:20" ht="27.6" hidden="1" customHeight="1">
      <c r="A189" s="7"/>
      <c r="B189" s="12"/>
      <c r="C189" s="12"/>
      <c r="D189" s="12"/>
      <c r="E189" s="12"/>
      <c r="F189" s="145" t="s">
        <v>187</v>
      </c>
      <c r="G189" s="24"/>
      <c r="H189" s="24" t="s">
        <v>188</v>
      </c>
      <c r="I189" s="78">
        <f>SUM(I190)</f>
        <v>0</v>
      </c>
      <c r="J189" s="78">
        <f>SUM(J190)</f>
        <v>0</v>
      </c>
      <c r="K189" s="71" t="e">
        <f t="shared" si="147"/>
        <v>#DIV/0!</v>
      </c>
      <c r="L189" s="82">
        <f>SUM(L190)</f>
        <v>0</v>
      </c>
      <c r="M189" s="78">
        <f>SUM(M190)</f>
        <v>0</v>
      </c>
      <c r="N189" s="71">
        <v>0</v>
      </c>
      <c r="O189" s="82">
        <f>SUM(O190)</f>
        <v>0</v>
      </c>
      <c r="P189" s="93"/>
      <c r="Q189" s="75"/>
      <c r="R189" s="75"/>
      <c r="S189" s="82">
        <f>SUM(S190)</f>
        <v>0</v>
      </c>
      <c r="T189" s="83" t="e">
        <f t="shared" si="149"/>
        <v>#DIV/0!</v>
      </c>
    </row>
    <row r="190" spans="1:20" ht="25.9" hidden="1" customHeight="1">
      <c r="A190" s="7"/>
      <c r="B190" s="12"/>
      <c r="C190" s="12"/>
      <c r="D190" s="12"/>
      <c r="E190" s="12"/>
      <c r="F190" s="179" t="s">
        <v>189</v>
      </c>
      <c r="G190" s="24"/>
      <c r="H190" s="24" t="s">
        <v>190</v>
      </c>
      <c r="I190" s="82">
        <v>0</v>
      </c>
      <c r="J190" s="82">
        <v>0</v>
      </c>
      <c r="K190" s="71" t="e">
        <f t="shared" si="147"/>
        <v>#DIV/0!</v>
      </c>
      <c r="L190" s="82"/>
      <c r="M190" s="82"/>
      <c r="N190" s="71">
        <v>0</v>
      </c>
      <c r="O190" s="71">
        <f t="shared" si="153"/>
        <v>0</v>
      </c>
      <c r="P190" s="93"/>
      <c r="Q190" s="75"/>
      <c r="R190" s="75"/>
      <c r="S190" s="82">
        <f t="shared" ref="S190" si="155">SUM(J190,M190)</f>
        <v>0</v>
      </c>
      <c r="T190" s="83" t="e">
        <f t="shared" ref="T190" si="156">SUM(S190/O190*100)</f>
        <v>#DIV/0!</v>
      </c>
    </row>
    <row r="191" spans="1:20" ht="15.6" hidden="1" customHeight="1">
      <c r="A191" s="7"/>
      <c r="B191" s="12"/>
      <c r="C191" s="12"/>
      <c r="D191" s="12"/>
      <c r="E191" s="12"/>
      <c r="F191" s="145" t="s">
        <v>191</v>
      </c>
      <c r="G191" s="24"/>
      <c r="H191" s="24" t="s">
        <v>192</v>
      </c>
      <c r="I191" s="78">
        <f>SUM(I192:I194)</f>
        <v>4785003</v>
      </c>
      <c r="J191" s="78">
        <f>SUM(J192:J194)</f>
        <v>1533936.84</v>
      </c>
      <c r="K191" s="71">
        <f t="shared" si="147"/>
        <v>32.057176139701482</v>
      </c>
      <c r="L191" s="78">
        <f>SUM(L192:L194)</f>
        <v>0</v>
      </c>
      <c r="M191" s="78">
        <f>SUM(M192:M194)</f>
        <v>0</v>
      </c>
      <c r="N191" s="71" t="e">
        <f t="shared" ref="N191:N192" si="157">SUM(M191/L191*100)</f>
        <v>#DIV/0!</v>
      </c>
      <c r="O191" s="78">
        <f>SUM(O192:O194)</f>
        <v>4785003</v>
      </c>
      <c r="P191" s="93"/>
      <c r="Q191" s="75"/>
      <c r="R191" s="75"/>
      <c r="S191" s="78">
        <f>SUM(S192:S194)</f>
        <v>1533936.84</v>
      </c>
      <c r="T191" s="83">
        <f t="shared" si="149"/>
        <v>32.057176139701482</v>
      </c>
    </row>
    <row r="192" spans="1:20" ht="28.9" hidden="1" customHeight="1">
      <c r="A192" s="7"/>
      <c r="B192" s="12"/>
      <c r="C192" s="12"/>
      <c r="D192" s="12"/>
      <c r="E192" s="12"/>
      <c r="F192" s="179" t="s">
        <v>193</v>
      </c>
      <c r="G192" s="24"/>
      <c r="H192" s="24" t="s">
        <v>194</v>
      </c>
      <c r="I192" s="82">
        <v>0</v>
      </c>
      <c r="J192" s="82">
        <v>0</v>
      </c>
      <c r="K192" s="71">
        <v>0</v>
      </c>
      <c r="L192" s="82">
        <v>0</v>
      </c>
      <c r="M192" s="82">
        <v>0</v>
      </c>
      <c r="N192" s="71" t="e">
        <f t="shared" si="157"/>
        <v>#DIV/0!</v>
      </c>
      <c r="O192" s="71">
        <f t="shared" ref="O192:O193" si="158">SUM(I192,L192)</f>
        <v>0</v>
      </c>
      <c r="P192" s="93"/>
      <c r="Q192" s="75"/>
      <c r="R192" s="75"/>
      <c r="S192" s="82">
        <f t="shared" ref="S192:S193" si="159">SUM(J192,M192)</f>
        <v>0</v>
      </c>
      <c r="T192" s="83" t="e">
        <f t="shared" ref="T192:T193" si="160">SUM(S192/O192*100)</f>
        <v>#DIV/0!</v>
      </c>
    </row>
    <row r="193" spans="1:20" ht="22.5" customHeight="1">
      <c r="A193" s="7"/>
      <c r="B193" s="12"/>
      <c r="C193" s="12"/>
      <c r="D193" s="12"/>
      <c r="E193" s="12"/>
      <c r="F193" s="120" t="s">
        <v>784</v>
      </c>
      <c r="G193" s="24"/>
      <c r="H193" s="24" t="s">
        <v>564</v>
      </c>
      <c r="I193" s="82">
        <v>4385003</v>
      </c>
      <c r="J193" s="82">
        <v>1533936.84</v>
      </c>
      <c r="K193" s="71">
        <f t="shared" si="147"/>
        <v>34.981431939727301</v>
      </c>
      <c r="L193" s="82"/>
      <c r="M193" s="82"/>
      <c r="N193" s="71"/>
      <c r="O193" s="71">
        <f t="shared" si="158"/>
        <v>4385003</v>
      </c>
      <c r="P193" s="93"/>
      <c r="Q193" s="75"/>
      <c r="R193" s="75"/>
      <c r="S193" s="82">
        <f t="shared" si="159"/>
        <v>1533936.84</v>
      </c>
      <c r="T193" s="83">
        <f t="shared" si="160"/>
        <v>34.981431939727301</v>
      </c>
    </row>
    <row r="194" spans="1:20" ht="38.25" customHeight="1">
      <c r="A194" s="7"/>
      <c r="B194" s="12"/>
      <c r="C194" s="12"/>
      <c r="D194" s="12"/>
      <c r="E194" s="12"/>
      <c r="F194" s="120" t="s">
        <v>565</v>
      </c>
      <c r="G194" s="24"/>
      <c r="H194" s="24" t="s">
        <v>566</v>
      </c>
      <c r="I194" s="82">
        <v>400000</v>
      </c>
      <c r="J194" s="82">
        <v>0</v>
      </c>
      <c r="K194" s="71">
        <f t="shared" si="147"/>
        <v>0</v>
      </c>
      <c r="L194" s="82"/>
      <c r="M194" s="82"/>
      <c r="N194" s="71">
        <v>0</v>
      </c>
      <c r="O194" s="71">
        <f t="shared" si="153"/>
        <v>400000</v>
      </c>
      <c r="P194" s="93"/>
      <c r="Q194" s="75"/>
      <c r="R194" s="75"/>
      <c r="S194" s="82">
        <f t="shared" si="148"/>
        <v>0</v>
      </c>
      <c r="T194" s="83">
        <f t="shared" si="149"/>
        <v>0</v>
      </c>
    </row>
    <row r="195" spans="1:20" s="284" customFormat="1" ht="30.75" hidden="1" customHeight="1">
      <c r="A195" s="279"/>
      <c r="B195" s="280"/>
      <c r="C195" s="280"/>
      <c r="D195" s="280"/>
      <c r="E195" s="280"/>
      <c r="F195" s="281" t="s">
        <v>195</v>
      </c>
      <c r="G195" s="111"/>
      <c r="H195" s="111" t="s">
        <v>196</v>
      </c>
      <c r="I195" s="109">
        <v>0</v>
      </c>
      <c r="J195" s="109">
        <v>0</v>
      </c>
      <c r="K195" s="108">
        <v>0</v>
      </c>
      <c r="L195" s="109">
        <v>0</v>
      </c>
      <c r="M195" s="109">
        <v>0</v>
      </c>
      <c r="N195" s="108" t="e">
        <f t="shared" ref="N195" si="161">SUM(M195/L195*100)</f>
        <v>#DIV/0!</v>
      </c>
      <c r="O195" s="108">
        <f t="shared" si="153"/>
        <v>0</v>
      </c>
      <c r="P195" s="282"/>
      <c r="Q195" s="283"/>
      <c r="R195" s="283"/>
      <c r="S195" s="109">
        <f t="shared" si="148"/>
        <v>0</v>
      </c>
      <c r="T195" s="114" t="e">
        <f t="shared" si="149"/>
        <v>#DIV/0!</v>
      </c>
    </row>
    <row r="196" spans="1:20" s="149" customFormat="1" ht="63.75" customHeight="1">
      <c r="A196" s="147"/>
      <c r="B196" s="148"/>
      <c r="C196" s="148"/>
      <c r="D196" s="148"/>
      <c r="E196" s="148"/>
      <c r="F196" s="110" t="s">
        <v>197</v>
      </c>
      <c r="G196" s="106"/>
      <c r="H196" s="106" t="s">
        <v>186</v>
      </c>
      <c r="I196" s="112">
        <f>SUM(I197)</f>
        <v>300000</v>
      </c>
      <c r="J196" s="112">
        <f>SUM(J197)</f>
        <v>0</v>
      </c>
      <c r="K196" s="107">
        <v>0</v>
      </c>
      <c r="L196" s="112"/>
      <c r="M196" s="112"/>
      <c r="N196" s="107"/>
      <c r="O196" s="107">
        <f t="shared" ref="O196:O198" si="162">SUM(I196,L196)</f>
        <v>300000</v>
      </c>
      <c r="P196" s="143"/>
      <c r="Q196" s="144"/>
      <c r="R196" s="144"/>
      <c r="S196" s="112">
        <f t="shared" ref="S196:S199" si="163">SUM(J196,M196)</f>
        <v>0</v>
      </c>
      <c r="T196" s="113">
        <v>0</v>
      </c>
    </row>
    <row r="197" spans="1:20" ht="40.5" customHeight="1">
      <c r="A197" s="7"/>
      <c r="B197" s="12"/>
      <c r="C197" s="12"/>
      <c r="D197" s="12"/>
      <c r="E197" s="12"/>
      <c r="F197" s="120" t="s">
        <v>942</v>
      </c>
      <c r="G197" s="24"/>
      <c r="H197" s="24" t="s">
        <v>941</v>
      </c>
      <c r="I197" s="82">
        <v>300000</v>
      </c>
      <c r="J197" s="82">
        <v>0</v>
      </c>
      <c r="K197" s="71">
        <v>0</v>
      </c>
      <c r="L197" s="82"/>
      <c r="M197" s="82"/>
      <c r="N197" s="83">
        <v>0</v>
      </c>
      <c r="O197" s="71">
        <f t="shared" si="162"/>
        <v>300000</v>
      </c>
      <c r="P197" s="93"/>
      <c r="Q197" s="75"/>
      <c r="R197" s="75"/>
      <c r="S197" s="82">
        <f t="shared" si="163"/>
        <v>0</v>
      </c>
      <c r="T197" s="83">
        <v>0</v>
      </c>
    </row>
    <row r="198" spans="1:20" s="3" customFormat="1" ht="33" customHeight="1">
      <c r="A198" s="50"/>
      <c r="B198" s="51"/>
      <c r="C198" s="51"/>
      <c r="D198" s="51"/>
      <c r="E198" s="51"/>
      <c r="F198" s="110" t="s">
        <v>813</v>
      </c>
      <c r="G198" s="24"/>
      <c r="H198" s="106" t="s">
        <v>188</v>
      </c>
      <c r="I198" s="78">
        <f>SUM(I199:I203)</f>
        <v>6000</v>
      </c>
      <c r="J198" s="78">
        <f>SUM(J199:J203)</f>
        <v>0</v>
      </c>
      <c r="K198" s="107">
        <f t="shared" si="147"/>
        <v>0</v>
      </c>
      <c r="L198" s="78">
        <f>SUM(L199:L200)</f>
        <v>576677.5</v>
      </c>
      <c r="M198" s="78">
        <f>SUM(M199:M200)</f>
        <v>0</v>
      </c>
      <c r="N198" s="107">
        <f t="shared" ref="N198" si="164">SUM(M198/L198*100)</f>
        <v>0</v>
      </c>
      <c r="O198" s="72">
        <f t="shared" si="162"/>
        <v>582677.5</v>
      </c>
      <c r="P198" s="93"/>
      <c r="Q198" s="75"/>
      <c r="R198" s="75"/>
      <c r="S198" s="78">
        <f t="shared" si="163"/>
        <v>0</v>
      </c>
      <c r="T198" s="113">
        <f t="shared" ref="T198" si="165">SUM(S198/O198*100)</f>
        <v>0</v>
      </c>
    </row>
    <row r="199" spans="1:20" s="3" customFormat="1" ht="24" customHeight="1">
      <c r="A199" s="50"/>
      <c r="B199" s="51"/>
      <c r="C199" s="51"/>
      <c r="D199" s="51"/>
      <c r="E199" s="51"/>
      <c r="F199" s="120" t="s">
        <v>567</v>
      </c>
      <c r="G199" s="24"/>
      <c r="H199" s="24" t="s">
        <v>568</v>
      </c>
      <c r="I199" s="82">
        <v>6000</v>
      </c>
      <c r="J199" s="82">
        <v>0</v>
      </c>
      <c r="K199" s="71">
        <f t="shared" si="147"/>
        <v>0</v>
      </c>
      <c r="L199" s="82">
        <v>0</v>
      </c>
      <c r="M199" s="82">
        <v>0</v>
      </c>
      <c r="N199" s="71">
        <v>0</v>
      </c>
      <c r="O199" s="71">
        <f t="shared" ref="O199:O206" si="166">SUM(I199,L199)</f>
        <v>6000</v>
      </c>
      <c r="P199" s="93"/>
      <c r="Q199" s="75"/>
      <c r="R199" s="75"/>
      <c r="S199" s="82">
        <f t="shared" si="163"/>
        <v>0</v>
      </c>
      <c r="T199" s="83">
        <f t="shared" ref="T199:T204" si="167">SUM(S199/O199*100)</f>
        <v>0</v>
      </c>
    </row>
    <row r="200" spans="1:20" s="3" customFormat="1" ht="26.25" customHeight="1">
      <c r="A200" s="50"/>
      <c r="B200" s="51"/>
      <c r="C200" s="51"/>
      <c r="D200" s="51"/>
      <c r="E200" s="51"/>
      <c r="F200" s="120" t="s">
        <v>567</v>
      </c>
      <c r="G200" s="24"/>
      <c r="H200" s="24" t="s">
        <v>568</v>
      </c>
      <c r="I200" s="82">
        <v>0</v>
      </c>
      <c r="J200" s="82">
        <v>0</v>
      </c>
      <c r="K200" s="71">
        <v>0</v>
      </c>
      <c r="L200" s="82">
        <v>576677.5</v>
      </c>
      <c r="M200" s="82">
        <v>0</v>
      </c>
      <c r="N200" s="71">
        <f t="shared" ref="N200:N235" si="168">SUM(M200/L200*100)</f>
        <v>0</v>
      </c>
      <c r="O200" s="71">
        <f t="shared" si="166"/>
        <v>576677.5</v>
      </c>
      <c r="P200" s="93"/>
      <c r="Q200" s="75"/>
      <c r="R200" s="75"/>
      <c r="S200" s="71">
        <f t="shared" ref="S200" si="169">SUM(M200,P200)</f>
        <v>0</v>
      </c>
      <c r="T200" s="83">
        <f t="shared" si="167"/>
        <v>0</v>
      </c>
    </row>
    <row r="201" spans="1:20" ht="0.75" hidden="1" customHeight="1">
      <c r="A201" s="7"/>
      <c r="B201" s="12"/>
      <c r="C201" s="12"/>
      <c r="D201" s="12"/>
      <c r="E201" s="12"/>
      <c r="F201" s="110" t="s">
        <v>198</v>
      </c>
      <c r="G201" s="52"/>
      <c r="H201" s="53" t="s">
        <v>199</v>
      </c>
      <c r="I201" s="78">
        <f>SUM(I202)</f>
        <v>0</v>
      </c>
      <c r="J201" s="78">
        <f>SUM(J202)</f>
        <v>0</v>
      </c>
      <c r="K201" s="71" t="e">
        <f t="shared" si="147"/>
        <v>#DIV/0!</v>
      </c>
      <c r="L201" s="82"/>
      <c r="M201" s="82"/>
      <c r="N201" s="71" t="e">
        <f t="shared" si="168"/>
        <v>#DIV/0!</v>
      </c>
      <c r="O201" s="72">
        <f t="shared" si="166"/>
        <v>0</v>
      </c>
      <c r="P201" s="93"/>
      <c r="Q201" s="75"/>
      <c r="R201" s="75"/>
      <c r="S201" s="78">
        <f t="shared" ref="S201:S231" si="170">SUM(J201,M201)</f>
        <v>0</v>
      </c>
      <c r="T201" s="83" t="e">
        <f t="shared" si="167"/>
        <v>#DIV/0!</v>
      </c>
    </row>
    <row r="202" spans="1:20" ht="2.25" hidden="1" customHeight="1">
      <c r="A202" s="7"/>
      <c r="B202" s="12"/>
      <c r="C202" s="12"/>
      <c r="D202" s="12"/>
      <c r="E202" s="12"/>
      <c r="F202" s="117" t="s">
        <v>200</v>
      </c>
      <c r="G202" s="52"/>
      <c r="H202" s="53" t="s">
        <v>201</v>
      </c>
      <c r="I202" s="82">
        <v>0</v>
      </c>
      <c r="J202" s="82">
        <v>0</v>
      </c>
      <c r="K202" s="71" t="e">
        <f t="shared" si="147"/>
        <v>#DIV/0!</v>
      </c>
      <c r="L202" s="82"/>
      <c r="M202" s="82"/>
      <c r="N202" s="71" t="e">
        <f t="shared" si="168"/>
        <v>#DIV/0!</v>
      </c>
      <c r="O202" s="71">
        <f t="shared" si="166"/>
        <v>0</v>
      </c>
      <c r="P202" s="93"/>
      <c r="Q202" s="75"/>
      <c r="R202" s="75"/>
      <c r="S202" s="82">
        <f t="shared" si="170"/>
        <v>0</v>
      </c>
      <c r="T202" s="83" t="e">
        <f t="shared" si="167"/>
        <v>#DIV/0!</v>
      </c>
    </row>
    <row r="203" spans="1:20" s="3" customFormat="1" ht="27" hidden="1" customHeight="1">
      <c r="A203" s="50"/>
      <c r="B203" s="51"/>
      <c r="C203" s="51"/>
      <c r="D203" s="51"/>
      <c r="E203" s="51"/>
      <c r="F203" s="179" t="s">
        <v>569</v>
      </c>
      <c r="G203" s="24"/>
      <c r="H203" s="24" t="s">
        <v>570</v>
      </c>
      <c r="I203" s="82">
        <v>0</v>
      </c>
      <c r="J203" s="82">
        <v>0</v>
      </c>
      <c r="K203" s="71" t="e">
        <f t="shared" si="147"/>
        <v>#DIV/0!</v>
      </c>
      <c r="L203" s="82">
        <v>0</v>
      </c>
      <c r="M203" s="82">
        <v>0</v>
      </c>
      <c r="N203" s="71">
        <v>0</v>
      </c>
      <c r="O203" s="71">
        <f t="shared" ref="O203" si="171">SUM(I203,L203)</f>
        <v>0</v>
      </c>
      <c r="P203" s="71">
        <f t="shared" ref="P203" si="172">SUM(J203,M203)</f>
        <v>0</v>
      </c>
      <c r="Q203" s="71" t="e">
        <f t="shared" ref="Q203" si="173">SUM(K203,N203)</f>
        <v>#DIV/0!</v>
      </c>
      <c r="R203" s="71">
        <f t="shared" ref="R203" si="174">SUM(L203,O203)</f>
        <v>0</v>
      </c>
      <c r="S203" s="71">
        <f t="shared" ref="S203" si="175">SUM(M203,P203)</f>
        <v>0</v>
      </c>
      <c r="T203" s="83" t="e">
        <f t="shared" ref="T203" si="176">SUM(S203/O203*100)</f>
        <v>#DIV/0!</v>
      </c>
    </row>
    <row r="204" spans="1:20" s="3" customFormat="1" ht="28.5" hidden="1" customHeight="1">
      <c r="A204" s="50"/>
      <c r="B204" s="51"/>
      <c r="C204" s="51"/>
      <c r="D204" s="51"/>
      <c r="E204" s="51"/>
      <c r="F204" s="145" t="s">
        <v>495</v>
      </c>
      <c r="G204" s="24"/>
      <c r="H204" s="24" t="s">
        <v>496</v>
      </c>
      <c r="I204" s="78">
        <f>K197</f>
        <v>0</v>
      </c>
      <c r="J204" s="78">
        <f>SUM(J205)</f>
        <v>2264245</v>
      </c>
      <c r="K204" s="71" t="e">
        <f t="shared" ref="K204:K205" si="177">SUM(J204/I204*100)</f>
        <v>#DIV/0!</v>
      </c>
      <c r="L204" s="78">
        <f>SUM(L205:L206)</f>
        <v>0</v>
      </c>
      <c r="M204" s="78">
        <f>SUM(M205:M206)</f>
        <v>0</v>
      </c>
      <c r="N204" s="71" t="e">
        <f t="shared" si="168"/>
        <v>#DIV/0!</v>
      </c>
      <c r="O204" s="72">
        <f t="shared" si="166"/>
        <v>0</v>
      </c>
      <c r="P204" s="93"/>
      <c r="Q204" s="75"/>
      <c r="R204" s="75"/>
      <c r="S204" s="78">
        <f t="shared" si="170"/>
        <v>2264245</v>
      </c>
      <c r="T204" s="83" t="e">
        <f t="shared" si="167"/>
        <v>#DIV/0!</v>
      </c>
    </row>
    <row r="205" spans="1:20" s="3" customFormat="1" ht="17.45" hidden="1" customHeight="1">
      <c r="A205" s="50"/>
      <c r="B205" s="51"/>
      <c r="C205" s="51"/>
      <c r="D205" s="51"/>
      <c r="E205" s="51"/>
      <c r="F205" s="179" t="s">
        <v>497</v>
      </c>
      <c r="G205" s="24"/>
      <c r="H205" s="24" t="s">
        <v>498</v>
      </c>
      <c r="I205" s="82">
        <v>2264245</v>
      </c>
      <c r="J205" s="82">
        <v>2264245</v>
      </c>
      <c r="K205" s="71">
        <f t="shared" si="177"/>
        <v>100</v>
      </c>
      <c r="L205" s="82">
        <v>0</v>
      </c>
      <c r="M205" s="82">
        <v>0</v>
      </c>
      <c r="N205" s="71" t="e">
        <f t="shared" si="168"/>
        <v>#DIV/0!</v>
      </c>
      <c r="O205" s="71">
        <f t="shared" ref="O205" si="178">SUM(I205,L205)</f>
        <v>2264245</v>
      </c>
      <c r="P205" s="93"/>
      <c r="Q205" s="75"/>
      <c r="R205" s="75"/>
      <c r="S205" s="82">
        <f t="shared" si="170"/>
        <v>2264245</v>
      </c>
      <c r="T205" s="83">
        <f t="shared" ref="T205" si="179">SUM(S205/O205*100)</f>
        <v>100</v>
      </c>
    </row>
    <row r="206" spans="1:20" s="1" customFormat="1" ht="73.5" customHeight="1">
      <c r="A206" s="21" t="s">
        <v>202</v>
      </c>
      <c r="B206" s="23"/>
      <c r="C206" s="23"/>
      <c r="D206" s="23"/>
      <c r="E206" s="23"/>
      <c r="F206" s="418" t="s">
        <v>571</v>
      </c>
      <c r="G206" s="31" t="s">
        <v>17</v>
      </c>
      <c r="H206" s="31" t="s">
        <v>203</v>
      </c>
      <c r="I206" s="78">
        <f>SUM(I207,I212)</f>
        <v>1000000</v>
      </c>
      <c r="J206" s="78">
        <f>SUM(J207,J212)</f>
        <v>37438.199999999997</v>
      </c>
      <c r="K206" s="72">
        <f t="shared" si="147"/>
        <v>3.7438199999999999</v>
      </c>
      <c r="L206" s="78">
        <f>SUM(L207,L212)</f>
        <v>0</v>
      </c>
      <c r="M206" s="78">
        <f>SUM(M207,M212)</f>
        <v>0</v>
      </c>
      <c r="N206" s="71">
        <v>0</v>
      </c>
      <c r="O206" s="72">
        <f t="shared" si="166"/>
        <v>1000000</v>
      </c>
      <c r="P206" s="92"/>
      <c r="Q206" s="91"/>
      <c r="R206" s="91"/>
      <c r="S206" s="78">
        <f t="shared" si="148"/>
        <v>37438.199999999997</v>
      </c>
      <c r="T206" s="77">
        <f t="shared" si="149"/>
        <v>3.7438199999999999</v>
      </c>
    </row>
    <row r="207" spans="1:20" ht="35.25" customHeight="1">
      <c r="A207" s="11"/>
      <c r="B207" s="12"/>
      <c r="C207" s="12"/>
      <c r="D207" s="12"/>
      <c r="E207" s="12"/>
      <c r="F207" s="127" t="s">
        <v>204</v>
      </c>
      <c r="G207" s="31" t="s">
        <v>20</v>
      </c>
      <c r="H207" s="31" t="s">
        <v>205</v>
      </c>
      <c r="I207" s="78">
        <f>SUM(I208:I211)</f>
        <v>450000</v>
      </c>
      <c r="J207" s="78">
        <f>SUM(J208:J211)</f>
        <v>28689</v>
      </c>
      <c r="K207" s="108">
        <f t="shared" si="147"/>
        <v>6.3753333333333329</v>
      </c>
      <c r="L207" s="109"/>
      <c r="M207" s="109"/>
      <c r="N207" s="71">
        <v>0</v>
      </c>
      <c r="O207" s="107">
        <f>SUM(I207+L207)</f>
        <v>450000</v>
      </c>
      <c r="P207" s="93"/>
      <c r="Q207" s="75"/>
      <c r="R207" s="75"/>
      <c r="S207" s="112">
        <f t="shared" si="170"/>
        <v>28689</v>
      </c>
      <c r="T207" s="113">
        <f t="shared" ref="T207:T220" si="180">SUM(S207/O207*100)</f>
        <v>6.3753333333333329</v>
      </c>
    </row>
    <row r="208" spans="1:20" ht="21" customHeight="1">
      <c r="A208" s="11"/>
      <c r="B208" s="12"/>
      <c r="C208" s="12"/>
      <c r="D208" s="12"/>
      <c r="E208" s="12"/>
      <c r="F208" s="120" t="s">
        <v>206</v>
      </c>
      <c r="G208" s="31" t="s">
        <v>20</v>
      </c>
      <c r="H208" s="24" t="s">
        <v>207</v>
      </c>
      <c r="I208" s="82">
        <v>30000</v>
      </c>
      <c r="J208" s="82">
        <v>14350</v>
      </c>
      <c r="K208" s="71">
        <f t="shared" si="147"/>
        <v>47.833333333333336</v>
      </c>
      <c r="L208" s="78"/>
      <c r="M208" s="78"/>
      <c r="N208" s="71">
        <v>0</v>
      </c>
      <c r="O208" s="71">
        <f>SUM(I208)</f>
        <v>30000</v>
      </c>
      <c r="P208" s="93"/>
      <c r="Q208" s="75"/>
      <c r="R208" s="75"/>
      <c r="S208" s="82">
        <f t="shared" si="170"/>
        <v>14350</v>
      </c>
      <c r="T208" s="83">
        <f t="shared" si="180"/>
        <v>47.833333333333336</v>
      </c>
    </row>
    <row r="209" spans="1:21" ht="27" customHeight="1">
      <c r="A209" s="11"/>
      <c r="B209" s="12"/>
      <c r="C209" s="12"/>
      <c r="D209" s="12"/>
      <c r="E209" s="12"/>
      <c r="F209" s="120" t="s">
        <v>572</v>
      </c>
      <c r="G209" s="31" t="s">
        <v>20</v>
      </c>
      <c r="H209" s="24" t="s">
        <v>573</v>
      </c>
      <c r="I209" s="82">
        <v>300000</v>
      </c>
      <c r="J209" s="82">
        <v>0</v>
      </c>
      <c r="K209" s="71">
        <f t="shared" ref="K209:K210" si="181">SUM(J209/I209*100)</f>
        <v>0</v>
      </c>
      <c r="L209" s="78"/>
      <c r="M209" s="78"/>
      <c r="N209" s="71">
        <v>0</v>
      </c>
      <c r="O209" s="71">
        <f>SUM(I209)</f>
        <v>300000</v>
      </c>
      <c r="P209" s="93"/>
      <c r="Q209" s="75"/>
      <c r="R209" s="75"/>
      <c r="S209" s="82">
        <f t="shared" ref="S209:S210" si="182">SUM(J209,M209)</f>
        <v>0</v>
      </c>
      <c r="T209" s="83">
        <f t="shared" ref="T209:T210" si="183">SUM(S209/O209*100)</f>
        <v>0</v>
      </c>
    </row>
    <row r="210" spans="1:21" ht="35.25" customHeight="1">
      <c r="A210" s="11"/>
      <c r="B210" s="12"/>
      <c r="C210" s="12"/>
      <c r="D210" s="12"/>
      <c r="E210" s="12"/>
      <c r="F210" s="120" t="s">
        <v>574</v>
      </c>
      <c r="G210" s="31" t="s">
        <v>20</v>
      </c>
      <c r="H210" s="24" t="s">
        <v>575</v>
      </c>
      <c r="I210" s="82">
        <v>20000</v>
      </c>
      <c r="J210" s="82">
        <v>0</v>
      </c>
      <c r="K210" s="71">
        <f t="shared" si="181"/>
        <v>0</v>
      </c>
      <c r="L210" s="78"/>
      <c r="M210" s="78"/>
      <c r="N210" s="71">
        <v>0</v>
      </c>
      <c r="O210" s="71">
        <f>SUM(I210)</f>
        <v>20000</v>
      </c>
      <c r="P210" s="93"/>
      <c r="Q210" s="75"/>
      <c r="R210" s="75"/>
      <c r="S210" s="82">
        <f t="shared" si="182"/>
        <v>0</v>
      </c>
      <c r="T210" s="83">
        <f t="shared" si="183"/>
        <v>0</v>
      </c>
    </row>
    <row r="211" spans="1:21" ht="34.5" customHeight="1">
      <c r="A211" s="11"/>
      <c r="B211" s="12"/>
      <c r="C211" s="12"/>
      <c r="D211" s="12"/>
      <c r="E211" s="12"/>
      <c r="F211" s="120" t="s">
        <v>576</v>
      </c>
      <c r="G211" s="31" t="s">
        <v>20</v>
      </c>
      <c r="H211" s="24" t="s">
        <v>577</v>
      </c>
      <c r="I211" s="82">
        <v>100000</v>
      </c>
      <c r="J211" s="82">
        <v>14339</v>
      </c>
      <c r="K211" s="71">
        <f t="shared" ref="K211" si="184">SUM(J211/I211*100)</f>
        <v>14.338999999999999</v>
      </c>
      <c r="L211" s="78"/>
      <c r="M211" s="78"/>
      <c r="N211" s="71">
        <v>0</v>
      </c>
      <c r="O211" s="71">
        <f>SUM(I211)</f>
        <v>100000</v>
      </c>
      <c r="P211" s="93"/>
      <c r="Q211" s="75"/>
      <c r="R211" s="75"/>
      <c r="S211" s="82">
        <f t="shared" ref="S211" si="185">SUM(J211,M211)</f>
        <v>14339</v>
      </c>
      <c r="T211" s="83">
        <f t="shared" ref="T211" si="186">SUM(S211/O211*100)</f>
        <v>14.338999999999999</v>
      </c>
    </row>
    <row r="212" spans="1:21" ht="24.75" customHeight="1">
      <c r="A212" s="11"/>
      <c r="B212" s="12"/>
      <c r="C212" s="12"/>
      <c r="D212" s="12"/>
      <c r="E212" s="12"/>
      <c r="F212" s="110" t="s">
        <v>578</v>
      </c>
      <c r="G212" s="31" t="s">
        <v>17</v>
      </c>
      <c r="H212" s="31" t="s">
        <v>208</v>
      </c>
      <c r="I212" s="78">
        <f>SUM(I213)</f>
        <v>550000</v>
      </c>
      <c r="J212" s="78">
        <f>SUM(J213)</f>
        <v>8749.2000000000007</v>
      </c>
      <c r="K212" s="72">
        <f t="shared" ref="K212:K220" si="187">SUM(J212/I212*100)</f>
        <v>1.5907636363636364</v>
      </c>
      <c r="L212" s="78">
        <f>SUM(L215)</f>
        <v>0</v>
      </c>
      <c r="M212" s="78">
        <v>0</v>
      </c>
      <c r="N212" s="71">
        <v>0</v>
      </c>
      <c r="O212" s="72">
        <f>SUM(I212,L212)</f>
        <v>550000</v>
      </c>
      <c r="P212" s="92"/>
      <c r="Q212" s="91"/>
      <c r="R212" s="91"/>
      <c r="S212" s="78">
        <f t="shared" si="170"/>
        <v>8749.2000000000007</v>
      </c>
      <c r="T212" s="77">
        <f t="shared" si="180"/>
        <v>1.5907636363636364</v>
      </c>
    </row>
    <row r="213" spans="1:21" ht="42.75" customHeight="1">
      <c r="A213" s="11"/>
      <c r="B213" s="12"/>
      <c r="C213" s="12"/>
      <c r="D213" s="12"/>
      <c r="E213" s="12"/>
      <c r="F213" s="110" t="s">
        <v>579</v>
      </c>
      <c r="G213" s="31"/>
      <c r="H213" s="31" t="s">
        <v>580</v>
      </c>
      <c r="I213" s="112">
        <f>SUM(I214:I218)</f>
        <v>550000</v>
      </c>
      <c r="J213" s="112">
        <f>SUM(J214:J218)</f>
        <v>8749.2000000000007</v>
      </c>
      <c r="K213" s="107">
        <f t="shared" si="187"/>
        <v>1.5907636363636364</v>
      </c>
      <c r="L213" s="112">
        <f>SUM(L215)</f>
        <v>0</v>
      </c>
      <c r="M213" s="112">
        <v>0</v>
      </c>
      <c r="N213" s="71">
        <v>0</v>
      </c>
      <c r="O213" s="107">
        <f>SUM(I213+M213)</f>
        <v>550000</v>
      </c>
      <c r="P213" s="143"/>
      <c r="Q213" s="144"/>
      <c r="R213" s="144"/>
      <c r="S213" s="112">
        <f t="shared" si="170"/>
        <v>8749.2000000000007</v>
      </c>
      <c r="T213" s="113">
        <f t="shared" si="180"/>
        <v>1.5907636363636364</v>
      </c>
    </row>
    <row r="214" spans="1:21" ht="27.6" hidden="1" customHeight="1">
      <c r="A214" s="11"/>
      <c r="B214" s="12"/>
      <c r="C214" s="12"/>
      <c r="D214" s="12"/>
      <c r="E214" s="12"/>
      <c r="F214" s="117" t="s">
        <v>586</v>
      </c>
      <c r="G214" s="31"/>
      <c r="H214" s="24" t="s">
        <v>581</v>
      </c>
      <c r="I214" s="82">
        <v>0</v>
      </c>
      <c r="J214" s="82">
        <v>0</v>
      </c>
      <c r="K214" s="71" t="e">
        <f t="shared" si="187"/>
        <v>#DIV/0!</v>
      </c>
      <c r="L214" s="82"/>
      <c r="M214" s="82"/>
      <c r="N214" s="71">
        <v>0</v>
      </c>
      <c r="O214" s="71">
        <f t="shared" ref="O214:O220" si="188">SUM(I214,L214)</f>
        <v>0</v>
      </c>
      <c r="P214" s="93"/>
      <c r="Q214" s="75"/>
      <c r="R214" s="75"/>
      <c r="S214" s="82">
        <f t="shared" ref="S214" si="189">SUM(J214,M214)</f>
        <v>0</v>
      </c>
      <c r="T214" s="83" t="e">
        <f t="shared" ref="T214" si="190">SUM(S214/O214*100)</f>
        <v>#DIV/0!</v>
      </c>
    </row>
    <row r="215" spans="1:21" ht="30.75" customHeight="1">
      <c r="A215" s="11"/>
      <c r="B215" s="12"/>
      <c r="C215" s="12"/>
      <c r="D215" s="12"/>
      <c r="E215" s="12"/>
      <c r="F215" s="120" t="s">
        <v>587</v>
      </c>
      <c r="G215" s="24" t="s">
        <v>17</v>
      </c>
      <c r="H215" s="24" t="s">
        <v>582</v>
      </c>
      <c r="I215" s="82">
        <v>175000</v>
      </c>
      <c r="J215" s="82">
        <v>0</v>
      </c>
      <c r="K215" s="71">
        <f t="shared" si="187"/>
        <v>0</v>
      </c>
      <c r="L215" s="82">
        <v>0</v>
      </c>
      <c r="M215" s="82">
        <v>0</v>
      </c>
      <c r="N215" s="71">
        <v>0</v>
      </c>
      <c r="O215" s="71">
        <f t="shared" si="188"/>
        <v>175000</v>
      </c>
      <c r="P215" s="93"/>
      <c r="Q215" s="75"/>
      <c r="R215" s="75"/>
      <c r="S215" s="82">
        <f t="shared" si="170"/>
        <v>0</v>
      </c>
      <c r="T215" s="83">
        <f t="shared" si="180"/>
        <v>0</v>
      </c>
    </row>
    <row r="216" spans="1:21" ht="34.5" customHeight="1">
      <c r="A216" s="11"/>
      <c r="B216" s="12"/>
      <c r="C216" s="12"/>
      <c r="D216" s="12"/>
      <c r="E216" s="12"/>
      <c r="F216" s="120" t="s">
        <v>209</v>
      </c>
      <c r="G216" s="31"/>
      <c r="H216" s="24" t="s">
        <v>583</v>
      </c>
      <c r="I216" s="82">
        <v>200000</v>
      </c>
      <c r="J216" s="82">
        <v>8749.2000000000007</v>
      </c>
      <c r="K216" s="71">
        <f t="shared" ref="K216:K217" si="191">SUM(J216/I216*100)</f>
        <v>4.3746000000000009</v>
      </c>
      <c r="L216" s="82"/>
      <c r="M216" s="82"/>
      <c r="N216" s="71">
        <v>0</v>
      </c>
      <c r="O216" s="71">
        <f t="shared" si="188"/>
        <v>200000</v>
      </c>
      <c r="P216" s="93"/>
      <c r="Q216" s="75"/>
      <c r="R216" s="75"/>
      <c r="S216" s="82">
        <f t="shared" si="170"/>
        <v>8749.2000000000007</v>
      </c>
      <c r="T216" s="83">
        <f t="shared" si="180"/>
        <v>4.3746000000000009</v>
      </c>
    </row>
    <row r="217" spans="1:21" ht="25.9" customHeight="1">
      <c r="A217" s="11"/>
      <c r="B217" s="12"/>
      <c r="C217" s="12"/>
      <c r="D217" s="12"/>
      <c r="E217" s="12"/>
      <c r="F217" s="120" t="s">
        <v>588</v>
      </c>
      <c r="G217" s="24" t="s">
        <v>17</v>
      </c>
      <c r="H217" s="24" t="s">
        <v>584</v>
      </c>
      <c r="I217" s="82">
        <v>125000</v>
      </c>
      <c r="J217" s="82">
        <v>0</v>
      </c>
      <c r="K217" s="71">
        <f t="shared" si="191"/>
        <v>0</v>
      </c>
      <c r="L217" s="82">
        <v>0</v>
      </c>
      <c r="M217" s="82">
        <v>0</v>
      </c>
      <c r="N217" s="71">
        <v>0</v>
      </c>
      <c r="O217" s="71">
        <f t="shared" si="188"/>
        <v>125000</v>
      </c>
      <c r="P217" s="93"/>
      <c r="Q217" s="75"/>
      <c r="R217" s="75"/>
      <c r="S217" s="82">
        <f t="shared" ref="S217" si="192">SUM(J217,M217)</f>
        <v>0</v>
      </c>
      <c r="T217" s="83">
        <f t="shared" ref="T217" si="193">SUM(S217/O217*100)</f>
        <v>0</v>
      </c>
    </row>
    <row r="218" spans="1:21" ht="25.9" customHeight="1">
      <c r="A218" s="11"/>
      <c r="B218" s="12"/>
      <c r="C218" s="12"/>
      <c r="D218" s="12"/>
      <c r="E218" s="12"/>
      <c r="F218" s="120" t="s">
        <v>589</v>
      </c>
      <c r="G218" s="24" t="s">
        <v>17</v>
      </c>
      <c r="H218" s="24" t="s">
        <v>585</v>
      </c>
      <c r="I218" s="82">
        <v>50000</v>
      </c>
      <c r="J218" s="82">
        <v>0</v>
      </c>
      <c r="K218" s="71">
        <f t="shared" ref="K218" si="194">SUM(J218/I218*100)</f>
        <v>0</v>
      </c>
      <c r="L218" s="82">
        <v>0</v>
      </c>
      <c r="M218" s="82">
        <v>0</v>
      </c>
      <c r="N218" s="71">
        <v>0</v>
      </c>
      <c r="O218" s="71">
        <f t="shared" si="188"/>
        <v>50000</v>
      </c>
      <c r="P218" s="93"/>
      <c r="Q218" s="75"/>
      <c r="R218" s="75"/>
      <c r="S218" s="82">
        <f t="shared" ref="S218" si="195">SUM(J218,M218)</f>
        <v>0</v>
      </c>
      <c r="T218" s="83">
        <f t="shared" ref="T218" si="196">SUM(S218/O218*100)</f>
        <v>0</v>
      </c>
    </row>
    <row r="219" spans="1:21" s="1" customFormat="1" ht="39" customHeight="1">
      <c r="A219" s="21" t="s">
        <v>210</v>
      </c>
      <c r="B219" s="54">
        <v>977</v>
      </c>
      <c r="C219" s="54" t="s">
        <v>211</v>
      </c>
      <c r="D219" s="54"/>
      <c r="E219" s="54"/>
      <c r="F219" s="418" t="s">
        <v>590</v>
      </c>
      <c r="G219" s="31" t="s">
        <v>17</v>
      </c>
      <c r="H219" s="31" t="s">
        <v>212</v>
      </c>
      <c r="I219" s="78">
        <f>SUM(I220+I228+I235+I241+I246+I249)</f>
        <v>6450611</v>
      </c>
      <c r="J219" s="78">
        <f>SUM(J220+J228+J235+J241+J246+J249)</f>
        <v>772086.6</v>
      </c>
      <c r="K219" s="72">
        <f t="shared" si="187"/>
        <v>11.969201057078159</v>
      </c>
      <c r="L219" s="78">
        <f>SUM(L220+L228+L235+L241+L246+L249)</f>
        <v>1523856.59</v>
      </c>
      <c r="M219" s="78">
        <f>SUM(M220+M228+M235+M241+M246)</f>
        <v>0</v>
      </c>
      <c r="N219" s="107">
        <f t="shared" si="168"/>
        <v>0</v>
      </c>
      <c r="O219" s="72">
        <f t="shared" si="188"/>
        <v>7974467.5899999999</v>
      </c>
      <c r="P219" s="72">
        <f t="shared" ref="P219" si="197">SUM(J219,M219)</f>
        <v>772086.6</v>
      </c>
      <c r="Q219" s="72">
        <f t="shared" ref="Q219" si="198">SUM(K219,N219)</f>
        <v>11.969201057078159</v>
      </c>
      <c r="R219" s="72">
        <f t="shared" ref="R219" si="199">SUM(L219,O219)</f>
        <v>9498324.1799999997</v>
      </c>
      <c r="S219" s="72">
        <f>SUM(M219,J219)</f>
        <v>772086.6</v>
      </c>
      <c r="T219" s="77">
        <f t="shared" si="180"/>
        <v>9.6819830450900355</v>
      </c>
    </row>
    <row r="220" spans="1:21" ht="39" customHeight="1">
      <c r="A220" s="11"/>
      <c r="B220" s="30"/>
      <c r="C220" s="30"/>
      <c r="D220" s="30"/>
      <c r="E220" s="30"/>
      <c r="F220" s="127" t="s">
        <v>591</v>
      </c>
      <c r="G220" s="24" t="s">
        <v>20</v>
      </c>
      <c r="H220" s="106" t="s">
        <v>213</v>
      </c>
      <c r="I220" s="112">
        <f>SUM(I221+I223+I224+I226+I227)</f>
        <v>1130754</v>
      </c>
      <c r="J220" s="112">
        <f>SUM(J221+J223+J224+J226+J227)</f>
        <v>290646.59999999998</v>
      </c>
      <c r="K220" s="107">
        <f t="shared" si="187"/>
        <v>25.703787030600818</v>
      </c>
      <c r="L220" s="82">
        <v>0</v>
      </c>
      <c r="M220" s="82">
        <v>0</v>
      </c>
      <c r="N220" s="71">
        <v>0</v>
      </c>
      <c r="O220" s="107">
        <f t="shared" si="188"/>
        <v>1130754</v>
      </c>
      <c r="P220" s="71">
        <f t="shared" ref="P220" si="200">SUM(J220,M220)</f>
        <v>290646.59999999998</v>
      </c>
      <c r="Q220" s="71">
        <f t="shared" ref="Q220" si="201">SUM(K220,N220)</f>
        <v>25.703787030600818</v>
      </c>
      <c r="R220" s="71">
        <f t="shared" ref="R220" si="202">SUM(L220,O220)</f>
        <v>1130754</v>
      </c>
      <c r="S220" s="107">
        <f t="shared" ref="S220" si="203">SUM(M220,P220)</f>
        <v>290646.59999999998</v>
      </c>
      <c r="T220" s="113">
        <f t="shared" si="180"/>
        <v>25.703787030600818</v>
      </c>
      <c r="U220" s="180"/>
    </row>
    <row r="221" spans="1:21" ht="48.75" hidden="1" customHeight="1">
      <c r="A221" s="11"/>
      <c r="B221" s="30"/>
      <c r="C221" s="30"/>
      <c r="D221" s="30"/>
      <c r="E221" s="30"/>
      <c r="F221" s="120" t="s">
        <v>596</v>
      </c>
      <c r="G221" s="24"/>
      <c r="H221" s="24" t="s">
        <v>592</v>
      </c>
      <c r="I221" s="82">
        <v>0</v>
      </c>
      <c r="J221" s="82">
        <v>0</v>
      </c>
      <c r="K221" s="71" t="e">
        <f t="shared" ref="K221:K253" si="204">SUM(J221/I221*100)</f>
        <v>#DIV/0!</v>
      </c>
      <c r="L221" s="82">
        <v>0</v>
      </c>
      <c r="M221" s="82"/>
      <c r="N221" s="71">
        <v>0</v>
      </c>
      <c r="O221" s="82">
        <f t="shared" ref="O221" si="205">SUM(F221,I221)</f>
        <v>0</v>
      </c>
      <c r="P221" s="82">
        <f t="shared" ref="P221" si="206">SUM(G221,J221)</f>
        <v>0</v>
      </c>
      <c r="Q221" s="82" t="e">
        <f t="shared" ref="Q221" si="207">SUM(H221,K221)</f>
        <v>#DIV/0!</v>
      </c>
      <c r="R221" s="82">
        <f t="shared" ref="R221" si="208">SUM(I221,L221)</f>
        <v>0</v>
      </c>
      <c r="S221" s="82">
        <f t="shared" ref="S221" si="209">SUM(J221,M221)</f>
        <v>0</v>
      </c>
      <c r="T221" s="83" t="e">
        <f t="shared" ref="T221:T274" si="210">SUM(S221/O221*100)</f>
        <v>#DIV/0!</v>
      </c>
    </row>
    <row r="222" spans="1:21" ht="39.75" hidden="1" customHeight="1">
      <c r="A222" s="11"/>
      <c r="B222" s="30"/>
      <c r="C222" s="30"/>
      <c r="D222" s="30"/>
      <c r="E222" s="30"/>
      <c r="F222" s="145" t="s">
        <v>214</v>
      </c>
      <c r="G222" s="24"/>
      <c r="H222" s="24" t="s">
        <v>215</v>
      </c>
      <c r="I222" s="82">
        <f>SUM(I223)</f>
        <v>30000</v>
      </c>
      <c r="J222" s="82">
        <v>0</v>
      </c>
      <c r="K222" s="71">
        <f t="shared" si="204"/>
        <v>0</v>
      </c>
      <c r="L222" s="82">
        <v>0</v>
      </c>
      <c r="M222" s="82"/>
      <c r="N222" s="71" t="e">
        <f t="shared" si="168"/>
        <v>#DIV/0!</v>
      </c>
      <c r="O222" s="71">
        <f t="shared" ref="O222" si="211">SUM(I222:L222)</f>
        <v>30000</v>
      </c>
      <c r="P222" s="93"/>
      <c r="Q222" s="75"/>
      <c r="R222" s="75"/>
      <c r="S222" s="82">
        <f t="shared" si="170"/>
        <v>0</v>
      </c>
      <c r="T222" s="83">
        <f t="shared" si="210"/>
        <v>0</v>
      </c>
    </row>
    <row r="223" spans="1:21" ht="46.5" customHeight="1">
      <c r="A223" s="11"/>
      <c r="B223" s="30"/>
      <c r="C223" s="30"/>
      <c r="D223" s="30"/>
      <c r="E223" s="30"/>
      <c r="F223" s="120" t="s">
        <v>597</v>
      </c>
      <c r="G223" s="24"/>
      <c r="H223" s="24" t="s">
        <v>593</v>
      </c>
      <c r="I223" s="82">
        <v>30000</v>
      </c>
      <c r="J223" s="82">
        <v>0</v>
      </c>
      <c r="K223" s="71">
        <f t="shared" si="204"/>
        <v>0</v>
      </c>
      <c r="L223" s="82">
        <v>0</v>
      </c>
      <c r="M223" s="82"/>
      <c r="N223" s="71">
        <v>0</v>
      </c>
      <c r="O223" s="71">
        <f>SUM(I223+L223)</f>
        <v>30000</v>
      </c>
      <c r="P223" s="93"/>
      <c r="Q223" s="75"/>
      <c r="R223" s="75"/>
      <c r="S223" s="82">
        <f t="shared" si="170"/>
        <v>0</v>
      </c>
      <c r="T223" s="83">
        <f t="shared" si="210"/>
        <v>0</v>
      </c>
    </row>
    <row r="224" spans="1:21" ht="38.25" customHeight="1">
      <c r="A224" s="11"/>
      <c r="B224" s="30"/>
      <c r="C224" s="30"/>
      <c r="D224" s="30"/>
      <c r="E224" s="30"/>
      <c r="F224" s="120" t="s">
        <v>598</v>
      </c>
      <c r="G224" s="24"/>
      <c r="H224" s="24" t="s">
        <v>594</v>
      </c>
      <c r="I224" s="82">
        <v>60000</v>
      </c>
      <c r="J224" s="82">
        <v>0</v>
      </c>
      <c r="K224" s="71">
        <f t="shared" ref="K224:K226" si="212">SUM(J224/I224*100)</f>
        <v>0</v>
      </c>
      <c r="L224" s="82">
        <v>0</v>
      </c>
      <c r="M224" s="82"/>
      <c r="N224" s="71">
        <v>0</v>
      </c>
      <c r="O224" s="82">
        <f t="shared" ref="O224" si="213">SUM(F224,I224)</f>
        <v>60000</v>
      </c>
      <c r="P224" s="93"/>
      <c r="Q224" s="75"/>
      <c r="R224" s="75"/>
      <c r="S224" s="82">
        <f t="shared" ref="S224:S226" si="214">SUM(J224,M224)</f>
        <v>0</v>
      </c>
      <c r="T224" s="83">
        <f t="shared" ref="T224:T226" si="215">SUM(S224/O224*100)</f>
        <v>0</v>
      </c>
    </row>
    <row r="225" spans="1:20" ht="39.75" hidden="1" customHeight="1">
      <c r="A225" s="11"/>
      <c r="B225" s="30"/>
      <c r="C225" s="30"/>
      <c r="D225" s="30"/>
      <c r="E225" s="30"/>
      <c r="F225" s="145" t="s">
        <v>214</v>
      </c>
      <c r="G225" s="24"/>
      <c r="H225" s="24" t="s">
        <v>215</v>
      </c>
      <c r="I225" s="82">
        <f>SUM(I226)</f>
        <v>1030754</v>
      </c>
      <c r="J225" s="82">
        <v>0</v>
      </c>
      <c r="K225" s="71">
        <f t="shared" si="212"/>
        <v>0</v>
      </c>
      <c r="L225" s="82">
        <v>0</v>
      </c>
      <c r="M225" s="82"/>
      <c r="N225" s="71" t="e">
        <f t="shared" si="168"/>
        <v>#DIV/0!</v>
      </c>
      <c r="O225" s="71">
        <f t="shared" ref="O225" si="216">SUM(I225:L225)</f>
        <v>1030754</v>
      </c>
      <c r="P225" s="93"/>
      <c r="Q225" s="75"/>
      <c r="R225" s="75"/>
      <c r="S225" s="82">
        <f t="shared" si="214"/>
        <v>0</v>
      </c>
      <c r="T225" s="83">
        <f t="shared" si="215"/>
        <v>0</v>
      </c>
    </row>
    <row r="226" spans="1:20" ht="32.25" customHeight="1">
      <c r="A226" s="11"/>
      <c r="B226" s="30"/>
      <c r="C226" s="30"/>
      <c r="D226" s="30"/>
      <c r="E226" s="30"/>
      <c r="F226" s="120" t="s">
        <v>599</v>
      </c>
      <c r="G226" s="24"/>
      <c r="H226" s="24" t="s">
        <v>595</v>
      </c>
      <c r="I226" s="82">
        <v>1030754</v>
      </c>
      <c r="J226" s="82">
        <v>290646.59999999998</v>
      </c>
      <c r="K226" s="71">
        <f t="shared" si="212"/>
        <v>28.19747485821059</v>
      </c>
      <c r="L226" s="82">
        <v>0</v>
      </c>
      <c r="M226" s="82"/>
      <c r="N226" s="71">
        <v>0</v>
      </c>
      <c r="O226" s="71">
        <f>SUM(I226+L226)</f>
        <v>1030754</v>
      </c>
      <c r="P226" s="93"/>
      <c r="Q226" s="75"/>
      <c r="R226" s="75"/>
      <c r="S226" s="82">
        <f t="shared" si="214"/>
        <v>290646.59999999998</v>
      </c>
      <c r="T226" s="83">
        <f t="shared" si="215"/>
        <v>28.19747485821059</v>
      </c>
    </row>
    <row r="227" spans="1:20" ht="30" customHeight="1">
      <c r="A227" s="11"/>
      <c r="B227" s="30"/>
      <c r="C227" s="30"/>
      <c r="D227" s="30"/>
      <c r="E227" s="30"/>
      <c r="F227" s="120" t="s">
        <v>791</v>
      </c>
      <c r="G227" s="24"/>
      <c r="H227" s="104" t="s">
        <v>792</v>
      </c>
      <c r="I227" s="82">
        <v>10000</v>
      </c>
      <c r="J227" s="82">
        <v>0</v>
      </c>
      <c r="K227" s="71">
        <f t="shared" ref="K227" si="217">SUM(J227/I227*100)</f>
        <v>0</v>
      </c>
      <c r="L227" s="82">
        <v>0</v>
      </c>
      <c r="M227" s="82"/>
      <c r="N227" s="71">
        <v>0</v>
      </c>
      <c r="O227" s="82">
        <f t="shared" ref="O227" si="218">SUM(F227,I227)</f>
        <v>10000</v>
      </c>
      <c r="P227" s="93"/>
      <c r="Q227" s="75"/>
      <c r="R227" s="75"/>
      <c r="S227" s="82">
        <f t="shared" ref="S227" si="219">SUM(J227,M227)</f>
        <v>0</v>
      </c>
      <c r="T227" s="83">
        <f t="shared" ref="T227" si="220">SUM(S227/O227*100)</f>
        <v>0</v>
      </c>
    </row>
    <row r="228" spans="1:20" ht="33.75" customHeight="1">
      <c r="A228" s="11"/>
      <c r="B228" s="30"/>
      <c r="C228" s="30"/>
      <c r="D228" s="30"/>
      <c r="E228" s="30"/>
      <c r="F228" s="110" t="s">
        <v>600</v>
      </c>
      <c r="G228" s="24"/>
      <c r="H228" s="106" t="s">
        <v>215</v>
      </c>
      <c r="I228" s="157">
        <f>SUM(I229+I230+I232+I233+I234)</f>
        <v>50000</v>
      </c>
      <c r="J228" s="157">
        <f>SUM(J229+J230+J232+J233+J234)</f>
        <v>0</v>
      </c>
      <c r="K228" s="107">
        <f t="shared" si="204"/>
        <v>0</v>
      </c>
      <c r="L228" s="112">
        <f>SUM(L234)</f>
        <v>0</v>
      </c>
      <c r="M228" s="112">
        <f>SUM(M234)</f>
        <v>0</v>
      </c>
      <c r="N228" s="107">
        <v>0</v>
      </c>
      <c r="O228" s="107">
        <f>SUM(I228+L228)</f>
        <v>50000</v>
      </c>
      <c r="P228" s="107">
        <f t="shared" ref="P228:R228" si="221">SUM(J228+M228)</f>
        <v>0</v>
      </c>
      <c r="Q228" s="107">
        <f t="shared" si="221"/>
        <v>0</v>
      </c>
      <c r="R228" s="107">
        <f t="shared" si="221"/>
        <v>50000</v>
      </c>
      <c r="S228" s="107">
        <f>SUM(M228+J228)</f>
        <v>0</v>
      </c>
      <c r="T228" s="113">
        <f t="shared" si="210"/>
        <v>0</v>
      </c>
    </row>
    <row r="229" spans="1:20" ht="26.45" hidden="1" customHeight="1">
      <c r="A229" s="11"/>
      <c r="B229" s="30"/>
      <c r="C229" s="30"/>
      <c r="D229" s="30"/>
      <c r="E229" s="30"/>
      <c r="F229" s="117" t="s">
        <v>606</v>
      </c>
      <c r="G229" s="24"/>
      <c r="H229" s="24" t="s">
        <v>601</v>
      </c>
      <c r="I229" s="82">
        <v>0</v>
      </c>
      <c r="J229" s="82">
        <v>0</v>
      </c>
      <c r="K229" s="71" t="e">
        <f t="shared" si="204"/>
        <v>#DIV/0!</v>
      </c>
      <c r="L229" s="82"/>
      <c r="M229" s="82"/>
      <c r="N229" s="71" t="e">
        <f t="shared" si="168"/>
        <v>#DIV/0!</v>
      </c>
      <c r="O229" s="71">
        <f>SUM(I229)</f>
        <v>0</v>
      </c>
      <c r="P229" s="93"/>
      <c r="Q229" s="75"/>
      <c r="R229" s="75"/>
      <c r="S229" s="82">
        <f t="shared" si="170"/>
        <v>0</v>
      </c>
      <c r="T229" s="83" t="e">
        <f t="shared" si="210"/>
        <v>#DIV/0!</v>
      </c>
    </row>
    <row r="230" spans="1:20" ht="31.5" hidden="1" customHeight="1">
      <c r="A230" s="11"/>
      <c r="B230" s="30"/>
      <c r="C230" s="30"/>
      <c r="D230" s="30"/>
      <c r="E230" s="30"/>
      <c r="F230" s="117" t="s">
        <v>607</v>
      </c>
      <c r="G230" s="24"/>
      <c r="H230" s="24" t="s">
        <v>602</v>
      </c>
      <c r="I230" s="82">
        <v>0</v>
      </c>
      <c r="J230" s="82">
        <v>0</v>
      </c>
      <c r="K230" s="71" t="e">
        <f t="shared" si="204"/>
        <v>#DIV/0!</v>
      </c>
      <c r="L230" s="82"/>
      <c r="M230" s="82"/>
      <c r="N230" s="71">
        <v>0</v>
      </c>
      <c r="O230" s="71">
        <f>SUM(I230)</f>
        <v>0</v>
      </c>
      <c r="P230" s="93"/>
      <c r="Q230" s="75"/>
      <c r="R230" s="75"/>
      <c r="S230" s="82">
        <f t="shared" si="170"/>
        <v>0</v>
      </c>
      <c r="T230" s="83" t="e">
        <f t="shared" si="210"/>
        <v>#DIV/0!</v>
      </c>
    </row>
    <row r="231" spans="1:20" ht="27" hidden="1" customHeight="1">
      <c r="A231" s="11"/>
      <c r="B231" s="30"/>
      <c r="C231" s="30"/>
      <c r="D231" s="30"/>
      <c r="E231" s="30"/>
      <c r="F231" s="215" t="s">
        <v>217</v>
      </c>
      <c r="G231" s="24"/>
      <c r="H231" s="24" t="s">
        <v>218</v>
      </c>
      <c r="I231" s="82" t="e">
        <f>SUM(#REF!)</f>
        <v>#REF!</v>
      </c>
      <c r="J231" s="82" t="e">
        <f>SUM(#REF!)</f>
        <v>#REF!</v>
      </c>
      <c r="K231" s="71" t="e">
        <f t="shared" si="204"/>
        <v>#REF!</v>
      </c>
      <c r="L231" s="82"/>
      <c r="M231" s="82"/>
      <c r="N231" s="71" t="e">
        <f t="shared" si="168"/>
        <v>#DIV/0!</v>
      </c>
      <c r="O231" s="71" t="e">
        <f>SUM(#REF!)</f>
        <v>#REF!</v>
      </c>
      <c r="P231" s="93"/>
      <c r="Q231" s="75"/>
      <c r="R231" s="75"/>
      <c r="S231" s="82" t="e">
        <f t="shared" si="170"/>
        <v>#REF!</v>
      </c>
      <c r="T231" s="83" t="e">
        <f t="shared" si="210"/>
        <v>#REF!</v>
      </c>
    </row>
    <row r="232" spans="1:20" ht="26.45" hidden="1" customHeight="1">
      <c r="A232" s="11"/>
      <c r="B232" s="30"/>
      <c r="C232" s="30"/>
      <c r="D232" s="30"/>
      <c r="E232" s="30"/>
      <c r="F232" s="117" t="s">
        <v>609</v>
      </c>
      <c r="G232" s="24"/>
      <c r="H232" s="24" t="s">
        <v>604</v>
      </c>
      <c r="I232" s="82">
        <v>0</v>
      </c>
      <c r="J232" s="82">
        <v>0</v>
      </c>
      <c r="K232" s="71" t="e">
        <f t="shared" ref="K232:K239" si="222">SUM(J232/I232*100)</f>
        <v>#DIV/0!</v>
      </c>
      <c r="L232" s="82"/>
      <c r="M232" s="82"/>
      <c r="N232" s="71">
        <v>0</v>
      </c>
      <c r="O232" s="71">
        <f>SUM(I232)</f>
        <v>0</v>
      </c>
      <c r="P232" s="93"/>
      <c r="Q232" s="75"/>
      <c r="R232" s="75"/>
      <c r="S232" s="82">
        <f t="shared" ref="S232:S239" si="223">SUM(J232,M232)</f>
        <v>0</v>
      </c>
      <c r="T232" s="83" t="e">
        <f t="shared" ref="T232:T239" si="224">SUM(S232/O232*100)</f>
        <v>#DIV/0!</v>
      </c>
    </row>
    <row r="233" spans="1:20" ht="31.5" customHeight="1">
      <c r="A233" s="11"/>
      <c r="B233" s="30"/>
      <c r="C233" s="30"/>
      <c r="D233" s="30"/>
      <c r="E233" s="30"/>
      <c r="F233" s="120" t="s">
        <v>610</v>
      </c>
      <c r="G233" s="24"/>
      <c r="H233" s="24" t="s">
        <v>605</v>
      </c>
      <c r="I233" s="82">
        <v>50000</v>
      </c>
      <c r="J233" s="82">
        <v>0</v>
      </c>
      <c r="K233" s="71">
        <f t="shared" si="222"/>
        <v>0</v>
      </c>
      <c r="L233" s="82"/>
      <c r="M233" s="82"/>
      <c r="N233" s="71">
        <v>0</v>
      </c>
      <c r="O233" s="71">
        <f>SUM(I233)</f>
        <v>50000</v>
      </c>
      <c r="P233" s="93"/>
      <c r="Q233" s="75"/>
      <c r="R233" s="75"/>
      <c r="S233" s="82">
        <f t="shared" si="223"/>
        <v>0</v>
      </c>
      <c r="T233" s="83">
        <f t="shared" si="224"/>
        <v>0</v>
      </c>
    </row>
    <row r="234" spans="1:20" s="262" customFormat="1" ht="33.75" hidden="1" customHeight="1">
      <c r="A234" s="253"/>
      <c r="B234" s="255"/>
      <c r="C234" s="255"/>
      <c r="D234" s="255"/>
      <c r="E234" s="255"/>
      <c r="F234" s="275" t="s">
        <v>608</v>
      </c>
      <c r="G234" s="111"/>
      <c r="H234" s="111" t="s">
        <v>603</v>
      </c>
      <c r="I234" s="286">
        <v>0</v>
      </c>
      <c r="J234" s="260">
        <v>0</v>
      </c>
      <c r="K234" s="124" t="e">
        <f t="shared" ref="K234" si="225">SUM(J234/I234*100)</f>
        <v>#DIV/0!</v>
      </c>
      <c r="L234" s="260">
        <v>0</v>
      </c>
      <c r="M234" s="260">
        <v>0</v>
      </c>
      <c r="N234" s="71" t="e">
        <f t="shared" si="168"/>
        <v>#DIV/0!</v>
      </c>
      <c r="O234" s="124">
        <f>SUM(I234,L234)</f>
        <v>0</v>
      </c>
      <c r="P234" s="276"/>
      <c r="Q234" s="277"/>
      <c r="R234" s="277"/>
      <c r="S234" s="260">
        <f t="shared" si="223"/>
        <v>0</v>
      </c>
      <c r="T234" s="287" t="e">
        <f t="shared" si="224"/>
        <v>#DIV/0!</v>
      </c>
    </row>
    <row r="235" spans="1:20" ht="36.75" customHeight="1">
      <c r="A235" s="11"/>
      <c r="B235" s="30"/>
      <c r="C235" s="30"/>
      <c r="D235" s="30"/>
      <c r="E235" s="30"/>
      <c r="F235" s="110" t="s">
        <v>611</v>
      </c>
      <c r="G235" s="24"/>
      <c r="H235" s="106" t="s">
        <v>612</v>
      </c>
      <c r="I235" s="112">
        <f>SUM(I236+I237+I239+I240)</f>
        <v>1523857</v>
      </c>
      <c r="J235" s="112">
        <f>SUM(J236+J237+J239+J240)</f>
        <v>0</v>
      </c>
      <c r="K235" s="107">
        <f t="shared" si="222"/>
        <v>0</v>
      </c>
      <c r="L235" s="112">
        <f>SUM(L236:L240)</f>
        <v>1523856.59</v>
      </c>
      <c r="M235" s="112">
        <f>SUM(M236:M240)</f>
        <v>0</v>
      </c>
      <c r="N235" s="107">
        <f t="shared" si="168"/>
        <v>0</v>
      </c>
      <c r="O235" s="107">
        <f>SUM(I235+L235)</f>
        <v>3047713.59</v>
      </c>
      <c r="P235" s="143"/>
      <c r="Q235" s="144"/>
      <c r="R235" s="144"/>
      <c r="S235" s="112">
        <f t="shared" si="223"/>
        <v>0</v>
      </c>
      <c r="T235" s="113">
        <f t="shared" si="224"/>
        <v>0</v>
      </c>
    </row>
    <row r="236" spans="1:20" ht="26.45" hidden="1" customHeight="1">
      <c r="A236" s="11"/>
      <c r="B236" s="30"/>
      <c r="C236" s="30"/>
      <c r="D236" s="30"/>
      <c r="E236" s="30"/>
      <c r="F236" s="117" t="s">
        <v>616</v>
      </c>
      <c r="G236" s="24"/>
      <c r="H236" s="24" t="s">
        <v>613</v>
      </c>
      <c r="I236" s="82">
        <v>0</v>
      </c>
      <c r="J236" s="82">
        <v>0</v>
      </c>
      <c r="K236" s="71" t="e">
        <f t="shared" si="222"/>
        <v>#DIV/0!</v>
      </c>
      <c r="L236" s="82"/>
      <c r="M236" s="82"/>
      <c r="N236" s="82"/>
      <c r="O236" s="71">
        <f>SUM(I236)</f>
        <v>0</v>
      </c>
      <c r="P236" s="93"/>
      <c r="Q236" s="75"/>
      <c r="R236" s="75"/>
      <c r="S236" s="82">
        <f t="shared" si="223"/>
        <v>0</v>
      </c>
      <c r="T236" s="83" t="e">
        <f t="shared" si="224"/>
        <v>#DIV/0!</v>
      </c>
    </row>
    <row r="237" spans="1:20" ht="31.5" hidden="1" customHeight="1">
      <c r="A237" s="11"/>
      <c r="B237" s="30"/>
      <c r="C237" s="30"/>
      <c r="D237" s="30"/>
      <c r="E237" s="30"/>
      <c r="F237" s="117" t="s">
        <v>617</v>
      </c>
      <c r="G237" s="24"/>
      <c r="H237" s="24" t="s">
        <v>614</v>
      </c>
      <c r="I237" s="82">
        <v>0</v>
      </c>
      <c r="J237" s="82">
        <v>0</v>
      </c>
      <c r="K237" s="71" t="e">
        <f t="shared" si="222"/>
        <v>#DIV/0!</v>
      </c>
      <c r="L237" s="82"/>
      <c r="M237" s="82"/>
      <c r="N237" s="82"/>
      <c r="O237" s="71">
        <f>SUM(I237)</f>
        <v>0</v>
      </c>
      <c r="P237" s="93"/>
      <c r="Q237" s="75"/>
      <c r="R237" s="75"/>
      <c r="S237" s="82">
        <f t="shared" si="223"/>
        <v>0</v>
      </c>
      <c r="T237" s="83" t="e">
        <f t="shared" si="224"/>
        <v>#DIV/0!</v>
      </c>
    </row>
    <row r="238" spans="1:20" ht="27" hidden="1" customHeight="1">
      <c r="A238" s="11"/>
      <c r="B238" s="30"/>
      <c r="C238" s="30"/>
      <c r="D238" s="30"/>
      <c r="E238" s="30"/>
      <c r="F238" s="215" t="s">
        <v>217</v>
      </c>
      <c r="G238" s="24"/>
      <c r="H238" s="24" t="s">
        <v>218</v>
      </c>
      <c r="I238" s="82">
        <f>SUM(I239)</f>
        <v>1523857</v>
      </c>
      <c r="J238" s="82">
        <f>SUM(J239)</f>
        <v>0</v>
      </c>
      <c r="K238" s="71">
        <f t="shared" si="222"/>
        <v>0</v>
      </c>
      <c r="L238" s="82"/>
      <c r="M238" s="82"/>
      <c r="N238" s="82"/>
      <c r="O238" s="71">
        <f>SUM(O239)</f>
        <v>1523857</v>
      </c>
      <c r="P238" s="93"/>
      <c r="Q238" s="75"/>
      <c r="R238" s="75"/>
      <c r="S238" s="82">
        <f t="shared" si="223"/>
        <v>0</v>
      </c>
      <c r="T238" s="83">
        <f t="shared" si="224"/>
        <v>0</v>
      </c>
    </row>
    <row r="239" spans="1:20" ht="48.75" customHeight="1">
      <c r="A239" s="11"/>
      <c r="B239" s="30"/>
      <c r="C239" s="30"/>
      <c r="D239" s="30"/>
      <c r="E239" s="30"/>
      <c r="F239" s="120" t="s">
        <v>618</v>
      </c>
      <c r="G239" s="24"/>
      <c r="H239" s="24" t="s">
        <v>615</v>
      </c>
      <c r="I239" s="82">
        <v>1523857</v>
      </c>
      <c r="J239" s="82">
        <v>0</v>
      </c>
      <c r="K239" s="71">
        <f t="shared" si="222"/>
        <v>0</v>
      </c>
      <c r="L239" s="82">
        <v>0</v>
      </c>
      <c r="M239" s="82">
        <v>0</v>
      </c>
      <c r="N239" s="72">
        <v>0</v>
      </c>
      <c r="O239" s="71">
        <f>SUM(I239,L239)</f>
        <v>1523857</v>
      </c>
      <c r="P239" s="93"/>
      <c r="Q239" s="75"/>
      <c r="R239" s="75"/>
      <c r="S239" s="82">
        <f t="shared" si="223"/>
        <v>0</v>
      </c>
      <c r="T239" s="83">
        <f t="shared" si="224"/>
        <v>0</v>
      </c>
    </row>
    <row r="240" spans="1:20" ht="51" customHeight="1">
      <c r="A240" s="11"/>
      <c r="B240" s="30"/>
      <c r="C240" s="30"/>
      <c r="D240" s="30"/>
      <c r="E240" s="30"/>
      <c r="F240" s="120" t="s">
        <v>618</v>
      </c>
      <c r="G240" s="24"/>
      <c r="H240" s="24" t="s">
        <v>615</v>
      </c>
      <c r="I240" s="82">
        <v>0</v>
      </c>
      <c r="J240" s="82">
        <v>0</v>
      </c>
      <c r="K240" s="71">
        <v>0</v>
      </c>
      <c r="L240" s="82">
        <v>1523856.59</v>
      </c>
      <c r="M240" s="82">
        <v>0</v>
      </c>
      <c r="N240" s="82">
        <f>SUM(M240/L240*100)</f>
        <v>0</v>
      </c>
      <c r="O240" s="71">
        <f>SUM(I240+L240)</f>
        <v>1523856.59</v>
      </c>
      <c r="P240" s="93"/>
      <c r="Q240" s="75"/>
      <c r="R240" s="75"/>
      <c r="S240" s="82">
        <f t="shared" ref="S240:S245" si="226">SUM(J240,M240)</f>
        <v>0</v>
      </c>
      <c r="T240" s="83">
        <f t="shared" ref="T240:T245" si="227">SUM(S240/O240*100)</f>
        <v>0</v>
      </c>
    </row>
    <row r="241" spans="1:21" ht="36.75" customHeight="1">
      <c r="A241" s="11"/>
      <c r="B241" s="30"/>
      <c r="C241" s="30"/>
      <c r="D241" s="30"/>
      <c r="E241" s="30"/>
      <c r="F241" s="110" t="s">
        <v>619</v>
      </c>
      <c r="G241" s="24"/>
      <c r="H241" s="106" t="s">
        <v>216</v>
      </c>
      <c r="I241" s="112">
        <f>SUM(I242+I243)</f>
        <v>350000</v>
      </c>
      <c r="J241" s="112">
        <f>SUM(J242:J243)</f>
        <v>0</v>
      </c>
      <c r="K241" s="107">
        <f t="shared" ref="K241:K245" si="228">SUM(J241/I241*100)</f>
        <v>0</v>
      </c>
      <c r="L241" s="112">
        <f>SUM(L242+L243)</f>
        <v>0</v>
      </c>
      <c r="M241" s="112"/>
      <c r="N241" s="112"/>
      <c r="O241" s="107">
        <f>SUM(I241+L241)</f>
        <v>350000</v>
      </c>
      <c r="P241" s="143"/>
      <c r="Q241" s="144"/>
      <c r="R241" s="144"/>
      <c r="S241" s="112">
        <f t="shared" si="226"/>
        <v>0</v>
      </c>
      <c r="T241" s="113">
        <f t="shared" si="227"/>
        <v>0</v>
      </c>
    </row>
    <row r="242" spans="1:21" ht="35.25" customHeight="1">
      <c r="A242" s="11"/>
      <c r="B242" s="30"/>
      <c r="C242" s="30"/>
      <c r="D242" s="30"/>
      <c r="E242" s="30"/>
      <c r="F242" s="120" t="s">
        <v>620</v>
      </c>
      <c r="G242" s="24"/>
      <c r="H242" s="104" t="s">
        <v>621</v>
      </c>
      <c r="I242" s="82">
        <v>350000</v>
      </c>
      <c r="J242" s="82">
        <v>0</v>
      </c>
      <c r="K242" s="71">
        <f t="shared" si="228"/>
        <v>0</v>
      </c>
      <c r="L242" s="82"/>
      <c r="M242" s="82"/>
      <c r="N242" s="82"/>
      <c r="O242" s="71">
        <f>SUM(I242)</f>
        <v>350000</v>
      </c>
      <c r="P242" s="93"/>
      <c r="Q242" s="75"/>
      <c r="R242" s="75"/>
      <c r="S242" s="82">
        <f t="shared" si="226"/>
        <v>0</v>
      </c>
      <c r="T242" s="83">
        <f t="shared" si="227"/>
        <v>0</v>
      </c>
    </row>
    <row r="243" spans="1:21" ht="31.5" hidden="1" customHeight="1">
      <c r="A243" s="11"/>
      <c r="B243" s="30"/>
      <c r="C243" s="30"/>
      <c r="D243" s="30"/>
      <c r="E243" s="30"/>
      <c r="F243" s="117" t="s">
        <v>623</v>
      </c>
      <c r="G243" s="24"/>
      <c r="H243" s="104" t="s">
        <v>622</v>
      </c>
      <c r="I243" s="82">
        <v>0</v>
      </c>
      <c r="J243" s="82">
        <v>0</v>
      </c>
      <c r="K243" s="71" t="e">
        <f t="shared" si="228"/>
        <v>#DIV/0!</v>
      </c>
      <c r="L243" s="82"/>
      <c r="M243" s="82"/>
      <c r="N243" s="82"/>
      <c r="O243" s="71">
        <f>SUM(I243)</f>
        <v>0</v>
      </c>
      <c r="P243" s="93"/>
      <c r="Q243" s="75"/>
      <c r="R243" s="75"/>
      <c r="S243" s="82">
        <f t="shared" si="226"/>
        <v>0</v>
      </c>
      <c r="T243" s="83" t="e">
        <f t="shared" si="227"/>
        <v>#DIV/0!</v>
      </c>
    </row>
    <row r="244" spans="1:21" ht="27" hidden="1" customHeight="1">
      <c r="A244" s="11"/>
      <c r="B244" s="30"/>
      <c r="C244" s="30"/>
      <c r="D244" s="30"/>
      <c r="E244" s="30"/>
      <c r="F244" s="215" t="s">
        <v>217</v>
      </c>
      <c r="G244" s="24"/>
      <c r="H244" s="24" t="s">
        <v>218</v>
      </c>
      <c r="I244" s="82">
        <f>SUM(I245)</f>
        <v>669714.32999999996</v>
      </c>
      <c r="J244" s="82">
        <f>SUM(J245)</f>
        <v>0</v>
      </c>
      <c r="K244" s="71">
        <f t="shared" si="228"/>
        <v>0</v>
      </c>
      <c r="L244" s="82"/>
      <c r="M244" s="82"/>
      <c r="N244" s="82"/>
      <c r="O244" s="71">
        <f>SUM(O245)</f>
        <v>669714.32999999996</v>
      </c>
      <c r="P244" s="93"/>
      <c r="Q244" s="75"/>
      <c r="R244" s="75"/>
      <c r="S244" s="82">
        <f t="shared" si="226"/>
        <v>0</v>
      </c>
      <c r="T244" s="83">
        <f t="shared" si="227"/>
        <v>0</v>
      </c>
    </row>
    <row r="245" spans="1:21" ht="38.25" hidden="1" customHeight="1">
      <c r="A245" s="11"/>
      <c r="B245" s="30"/>
      <c r="C245" s="30"/>
      <c r="D245" s="30"/>
      <c r="E245" s="30"/>
      <c r="F245" s="117" t="s">
        <v>618</v>
      </c>
      <c r="G245" s="24"/>
      <c r="H245" s="24" t="s">
        <v>615</v>
      </c>
      <c r="I245" s="82">
        <v>669714.32999999996</v>
      </c>
      <c r="J245" s="82">
        <v>0</v>
      </c>
      <c r="K245" s="71">
        <f t="shared" si="228"/>
        <v>0</v>
      </c>
      <c r="L245" s="82">
        <v>0</v>
      </c>
      <c r="M245" s="82">
        <v>0</v>
      </c>
      <c r="N245" s="72">
        <v>0</v>
      </c>
      <c r="O245" s="71">
        <f>SUM(I245,L245)</f>
        <v>669714.32999999996</v>
      </c>
      <c r="P245" s="93"/>
      <c r="Q245" s="75"/>
      <c r="R245" s="75"/>
      <c r="S245" s="82">
        <f t="shared" si="226"/>
        <v>0</v>
      </c>
      <c r="T245" s="83">
        <f t="shared" si="227"/>
        <v>0</v>
      </c>
    </row>
    <row r="246" spans="1:21" ht="36" customHeight="1">
      <c r="A246" s="11"/>
      <c r="B246" s="30"/>
      <c r="C246" s="30"/>
      <c r="D246" s="30"/>
      <c r="E246" s="30"/>
      <c r="F246" s="110" t="s">
        <v>624</v>
      </c>
      <c r="G246" s="24"/>
      <c r="H246" s="106" t="s">
        <v>625</v>
      </c>
      <c r="I246" s="112">
        <f>SUM(I247+I248)</f>
        <v>2596000</v>
      </c>
      <c r="J246" s="112">
        <f>SUM(J247:J248)</f>
        <v>481440</v>
      </c>
      <c r="K246" s="107">
        <f t="shared" ref="K246:K248" si="229">SUM(J246/I246*100)</f>
        <v>18.545454545454547</v>
      </c>
      <c r="L246" s="112">
        <f>SUM(L247+L248)</f>
        <v>0</v>
      </c>
      <c r="M246" s="112"/>
      <c r="N246" s="112"/>
      <c r="O246" s="107">
        <f>SUM(I246+L246)</f>
        <v>2596000</v>
      </c>
      <c r="P246" s="143"/>
      <c r="Q246" s="144"/>
      <c r="R246" s="144"/>
      <c r="S246" s="112">
        <f t="shared" ref="S246:S249" si="230">SUM(J246,M246)</f>
        <v>481440</v>
      </c>
      <c r="T246" s="113">
        <f t="shared" ref="T246:T249" si="231">SUM(S246/O246*100)</f>
        <v>18.545454545454547</v>
      </c>
    </row>
    <row r="247" spans="1:21" ht="36" customHeight="1">
      <c r="A247" s="11"/>
      <c r="B247" s="30"/>
      <c r="C247" s="30"/>
      <c r="D247" s="30"/>
      <c r="E247" s="30"/>
      <c r="F247" s="120" t="s">
        <v>628</v>
      </c>
      <c r="G247" s="24"/>
      <c r="H247" s="104" t="s">
        <v>626</v>
      </c>
      <c r="I247" s="82">
        <v>1680000</v>
      </c>
      <c r="J247" s="82">
        <v>387500</v>
      </c>
      <c r="K247" s="71">
        <f t="shared" si="229"/>
        <v>23.065476190476193</v>
      </c>
      <c r="L247" s="82"/>
      <c r="M247" s="82"/>
      <c r="N247" s="82"/>
      <c r="O247" s="71">
        <f>SUM(I247)</f>
        <v>1680000</v>
      </c>
      <c r="P247" s="93"/>
      <c r="Q247" s="75"/>
      <c r="R247" s="75"/>
      <c r="S247" s="82">
        <f t="shared" si="230"/>
        <v>387500</v>
      </c>
      <c r="T247" s="83">
        <f t="shared" si="231"/>
        <v>23.065476190476193</v>
      </c>
    </row>
    <row r="248" spans="1:21" ht="50.25" customHeight="1">
      <c r="A248" s="11"/>
      <c r="B248" s="30"/>
      <c r="C248" s="30"/>
      <c r="D248" s="30"/>
      <c r="E248" s="30"/>
      <c r="F248" s="120" t="s">
        <v>629</v>
      </c>
      <c r="G248" s="24"/>
      <c r="H248" s="104" t="s">
        <v>627</v>
      </c>
      <c r="I248" s="82">
        <v>916000</v>
      </c>
      <c r="J248" s="82">
        <v>93940</v>
      </c>
      <c r="K248" s="71">
        <f t="shared" si="229"/>
        <v>10.255458515283843</v>
      </c>
      <c r="L248" s="82"/>
      <c r="M248" s="82"/>
      <c r="N248" s="82"/>
      <c r="O248" s="71">
        <f>SUM(I248)</f>
        <v>916000</v>
      </c>
      <c r="P248" s="93"/>
      <c r="Q248" s="75"/>
      <c r="R248" s="75"/>
      <c r="S248" s="82">
        <f t="shared" si="230"/>
        <v>93940</v>
      </c>
      <c r="T248" s="83">
        <f t="shared" si="231"/>
        <v>10.255458515283843</v>
      </c>
    </row>
    <row r="249" spans="1:21" s="252" customFormat="1" ht="46.5" customHeight="1">
      <c r="A249" s="241"/>
      <c r="B249" s="243"/>
      <c r="C249" s="243"/>
      <c r="D249" s="243"/>
      <c r="E249" s="243"/>
      <c r="F249" s="270" t="s">
        <v>870</v>
      </c>
      <c r="G249" s="153"/>
      <c r="H249" s="153" t="s">
        <v>868</v>
      </c>
      <c r="I249" s="285">
        <f>SUM(I250)</f>
        <v>800000</v>
      </c>
      <c r="J249" s="285">
        <f>SUM(J250)</f>
        <v>0</v>
      </c>
      <c r="K249" s="246">
        <f t="shared" ref="K249" si="232">SUM(J249/I249*100)</f>
        <v>0</v>
      </c>
      <c r="L249" s="250">
        <v>0</v>
      </c>
      <c r="M249" s="250">
        <v>0</v>
      </c>
      <c r="N249" s="246">
        <v>0</v>
      </c>
      <c r="O249" s="246">
        <f>SUM(I249,L249)</f>
        <v>800000</v>
      </c>
      <c r="P249" s="272"/>
      <c r="Q249" s="273"/>
      <c r="R249" s="273"/>
      <c r="S249" s="250">
        <f t="shared" si="230"/>
        <v>0</v>
      </c>
      <c r="T249" s="238">
        <f t="shared" si="231"/>
        <v>0</v>
      </c>
    </row>
    <row r="250" spans="1:21" s="252" customFormat="1" ht="33.75" customHeight="1">
      <c r="A250" s="241"/>
      <c r="B250" s="243"/>
      <c r="C250" s="243"/>
      <c r="D250" s="243"/>
      <c r="E250" s="243"/>
      <c r="F250" s="344" t="s">
        <v>871</v>
      </c>
      <c r="G250" s="153"/>
      <c r="H250" s="111" t="s">
        <v>869</v>
      </c>
      <c r="I250" s="286">
        <v>800000</v>
      </c>
      <c r="J250" s="250">
        <v>0</v>
      </c>
      <c r="K250" s="246">
        <f t="shared" ref="K250" si="233">SUM(J250/I250*100)</f>
        <v>0</v>
      </c>
      <c r="L250" s="250">
        <v>0</v>
      </c>
      <c r="M250" s="250">
        <v>0</v>
      </c>
      <c r="N250" s="246">
        <v>0</v>
      </c>
      <c r="O250" s="124">
        <f>SUM(I250,L250)</f>
        <v>800000</v>
      </c>
      <c r="P250" s="272"/>
      <c r="Q250" s="273"/>
      <c r="R250" s="273"/>
      <c r="S250" s="250">
        <f t="shared" ref="S250" si="234">SUM(J250,M250)</f>
        <v>0</v>
      </c>
      <c r="T250" s="238">
        <f t="shared" ref="T250" si="235">SUM(S250/O250*100)</f>
        <v>0</v>
      </c>
    </row>
    <row r="251" spans="1:21" s="1" customFormat="1" ht="57" customHeight="1">
      <c r="A251" s="21" t="s">
        <v>219</v>
      </c>
      <c r="B251" s="54" t="s">
        <v>93</v>
      </c>
      <c r="C251" s="54" t="s">
        <v>220</v>
      </c>
      <c r="D251" s="54"/>
      <c r="E251" s="54"/>
      <c r="F251" s="418" t="s">
        <v>630</v>
      </c>
      <c r="G251" s="31" t="s">
        <v>17</v>
      </c>
      <c r="H251" s="31" t="s">
        <v>221</v>
      </c>
      <c r="I251" s="78">
        <f>SUM(I252+I275+I288)</f>
        <v>2700000</v>
      </c>
      <c r="J251" s="78">
        <f>SUM(J252+J275+J288)</f>
        <v>422458.2</v>
      </c>
      <c r="K251" s="72">
        <f t="shared" si="204"/>
        <v>15.646599999999999</v>
      </c>
      <c r="L251" s="78">
        <f>SUM(L252+L275+L288)</f>
        <v>6671733.5799999991</v>
      </c>
      <c r="M251" s="78">
        <f>SUM(M252+M275+M288)</f>
        <v>34000</v>
      </c>
      <c r="N251" s="107">
        <f t="shared" ref="N251" si="236">SUM(M251/L251*100)</f>
        <v>0.5096126755109428</v>
      </c>
      <c r="O251" s="72">
        <f>SUM(I251+L251)</f>
        <v>9371733.5799999982</v>
      </c>
      <c r="P251" s="93"/>
      <c r="Q251" s="75"/>
      <c r="R251" s="75"/>
      <c r="S251" s="78">
        <f t="shared" ref="S251:S274" si="237">SUM(J251,M251)</f>
        <v>456458.2</v>
      </c>
      <c r="T251" s="77">
        <f t="shared" si="210"/>
        <v>4.8705844666147673</v>
      </c>
      <c r="U251" s="182"/>
    </row>
    <row r="252" spans="1:21" s="149" customFormat="1" ht="30" customHeight="1">
      <c r="A252" s="147"/>
      <c r="B252" s="148"/>
      <c r="C252" s="148"/>
      <c r="D252" s="148"/>
      <c r="E252" s="148"/>
      <c r="F252" s="110" t="s">
        <v>222</v>
      </c>
      <c r="G252" s="106" t="s">
        <v>29</v>
      </c>
      <c r="H252" s="106" t="s">
        <v>223</v>
      </c>
      <c r="I252" s="157">
        <f>SUM(I253+I254+I273)</f>
        <v>680468.78</v>
      </c>
      <c r="J252" s="112">
        <f>SUM(J253+J254)</f>
        <v>357402.76</v>
      </c>
      <c r="K252" s="107">
        <f t="shared" si="204"/>
        <v>52.523020967986213</v>
      </c>
      <c r="L252" s="112">
        <f>SUM(L253+L254)</f>
        <v>0</v>
      </c>
      <c r="M252" s="112">
        <f>SUM(M253+M254)</f>
        <v>0</v>
      </c>
      <c r="N252" s="107">
        <v>0</v>
      </c>
      <c r="O252" s="112">
        <f>SUM(I252+L252)</f>
        <v>680468.78</v>
      </c>
      <c r="P252" s="143"/>
      <c r="Q252" s="144"/>
      <c r="R252" s="144"/>
      <c r="S252" s="112">
        <f>SUM(J252+M252)</f>
        <v>357402.76</v>
      </c>
      <c r="T252" s="113">
        <f t="shared" si="210"/>
        <v>52.523020967986213</v>
      </c>
      <c r="U252" s="334"/>
    </row>
    <row r="253" spans="1:21" ht="31.5" customHeight="1">
      <c r="A253" s="11"/>
      <c r="B253" s="30"/>
      <c r="C253" s="30"/>
      <c r="D253" s="30"/>
      <c r="E253" s="30"/>
      <c r="F253" s="120" t="s">
        <v>631</v>
      </c>
      <c r="G253" s="24" t="s">
        <v>29</v>
      </c>
      <c r="H253" s="104" t="s">
        <v>632</v>
      </c>
      <c r="I253" s="82">
        <v>580468.78</v>
      </c>
      <c r="J253" s="109">
        <v>329610.36</v>
      </c>
      <c r="K253" s="71">
        <f t="shared" si="204"/>
        <v>56.783477657489165</v>
      </c>
      <c r="L253" s="82">
        <v>0</v>
      </c>
      <c r="M253" s="82">
        <v>0</v>
      </c>
      <c r="N253" s="72">
        <v>0</v>
      </c>
      <c r="O253" s="71">
        <f t="shared" ref="O253:O274" si="238">SUM(I253,L253)</f>
        <v>580468.78</v>
      </c>
      <c r="P253" s="93"/>
      <c r="Q253" s="75"/>
      <c r="R253" s="75"/>
      <c r="S253" s="82">
        <f t="shared" si="237"/>
        <v>329610.36</v>
      </c>
      <c r="T253" s="83">
        <f t="shared" si="210"/>
        <v>56.783477657489165</v>
      </c>
      <c r="U253" s="180"/>
    </row>
    <row r="254" spans="1:21" ht="49.5" customHeight="1" thickBot="1">
      <c r="A254" s="11"/>
      <c r="B254" s="30"/>
      <c r="C254" s="30"/>
      <c r="D254" s="30"/>
      <c r="E254" s="30"/>
      <c r="F254" s="374" t="s">
        <v>634</v>
      </c>
      <c r="G254" s="24"/>
      <c r="H254" s="104" t="s">
        <v>633</v>
      </c>
      <c r="I254" s="82">
        <v>100000</v>
      </c>
      <c r="J254" s="82">
        <v>27792.400000000001</v>
      </c>
      <c r="K254" s="71">
        <f t="shared" ref="K254:K274" si="239">SUM(J254/I254*100)</f>
        <v>27.792400000000001</v>
      </c>
      <c r="L254" s="82"/>
      <c r="M254" s="82"/>
      <c r="N254" s="72"/>
      <c r="O254" s="71">
        <f t="shared" si="238"/>
        <v>100000</v>
      </c>
      <c r="P254" s="93"/>
      <c r="Q254" s="75"/>
      <c r="R254" s="75"/>
      <c r="S254" s="82">
        <f t="shared" si="237"/>
        <v>27792.400000000001</v>
      </c>
      <c r="T254" s="83">
        <f t="shared" si="210"/>
        <v>27.792400000000001</v>
      </c>
    </row>
    <row r="255" spans="1:21" ht="48.75" hidden="1" customHeight="1">
      <c r="A255" s="11"/>
      <c r="B255" s="30"/>
      <c r="C255" s="30"/>
      <c r="D255" s="30"/>
      <c r="E255" s="30"/>
      <c r="F255" s="146" t="s">
        <v>224</v>
      </c>
      <c r="G255" s="24"/>
      <c r="H255" s="24" t="s">
        <v>225</v>
      </c>
      <c r="I255" s="82">
        <v>140000</v>
      </c>
      <c r="J255" s="82">
        <v>140000</v>
      </c>
      <c r="K255" s="71">
        <f t="shared" si="239"/>
        <v>100</v>
      </c>
      <c r="L255" s="82"/>
      <c r="M255" s="82"/>
      <c r="N255" s="72"/>
      <c r="O255" s="71">
        <f t="shared" si="238"/>
        <v>140000</v>
      </c>
      <c r="P255" s="93"/>
      <c r="Q255" s="75"/>
      <c r="R255" s="75"/>
      <c r="S255" s="82">
        <f t="shared" si="237"/>
        <v>140000</v>
      </c>
      <c r="T255" s="83">
        <f t="shared" si="210"/>
        <v>100</v>
      </c>
    </row>
    <row r="256" spans="1:21" ht="27.75" hidden="1" customHeight="1">
      <c r="A256" s="11"/>
      <c r="B256" s="30"/>
      <c r="C256" s="30"/>
      <c r="D256" s="30"/>
      <c r="E256" s="30"/>
      <c r="F256" s="349" t="s">
        <v>226</v>
      </c>
      <c r="G256" s="24"/>
      <c r="H256" s="24" t="s">
        <v>227</v>
      </c>
      <c r="I256" s="82">
        <v>0</v>
      </c>
      <c r="J256" s="82">
        <v>0</v>
      </c>
      <c r="K256" s="71" t="e">
        <f t="shared" si="239"/>
        <v>#DIV/0!</v>
      </c>
      <c r="L256" s="82"/>
      <c r="M256" s="82"/>
      <c r="N256" s="72"/>
      <c r="O256" s="71">
        <f t="shared" si="238"/>
        <v>0</v>
      </c>
      <c r="P256" s="93"/>
      <c r="Q256" s="75"/>
      <c r="R256" s="75"/>
      <c r="S256" s="82">
        <f t="shared" si="237"/>
        <v>0</v>
      </c>
      <c r="T256" s="83" t="e">
        <f t="shared" si="210"/>
        <v>#DIV/0!</v>
      </c>
    </row>
    <row r="257" spans="1:20" ht="25.5" hidden="1" customHeight="1">
      <c r="A257" s="11"/>
      <c r="B257" s="30"/>
      <c r="C257" s="30"/>
      <c r="D257" s="30"/>
      <c r="E257" s="30"/>
      <c r="F257" s="146" t="s">
        <v>228</v>
      </c>
      <c r="G257" s="24"/>
      <c r="H257" s="24" t="s">
        <v>229</v>
      </c>
      <c r="I257" s="82">
        <v>0</v>
      </c>
      <c r="J257" s="82">
        <v>0</v>
      </c>
      <c r="K257" s="71" t="e">
        <f t="shared" si="239"/>
        <v>#DIV/0!</v>
      </c>
      <c r="L257" s="82"/>
      <c r="M257" s="82"/>
      <c r="N257" s="72"/>
      <c r="O257" s="71">
        <f t="shared" si="238"/>
        <v>0</v>
      </c>
      <c r="P257" s="93"/>
      <c r="Q257" s="75"/>
      <c r="R257" s="75"/>
      <c r="S257" s="82">
        <f t="shared" si="237"/>
        <v>0</v>
      </c>
      <c r="T257" s="83" t="e">
        <f t="shared" si="210"/>
        <v>#DIV/0!</v>
      </c>
    </row>
    <row r="258" spans="1:20" ht="21" hidden="1" customHeight="1">
      <c r="A258" s="11"/>
      <c r="B258" s="30"/>
      <c r="C258" s="30"/>
      <c r="D258" s="30"/>
      <c r="E258" s="30"/>
      <c r="F258" s="155" t="s">
        <v>230</v>
      </c>
      <c r="G258" s="24"/>
      <c r="H258" s="24" t="s">
        <v>231</v>
      </c>
      <c r="I258" s="82">
        <v>115250</v>
      </c>
      <c r="J258" s="82">
        <v>115250</v>
      </c>
      <c r="K258" s="71">
        <f t="shared" si="239"/>
        <v>100</v>
      </c>
      <c r="L258" s="82"/>
      <c r="M258" s="82"/>
      <c r="N258" s="72"/>
      <c r="O258" s="71">
        <f t="shared" si="238"/>
        <v>115250</v>
      </c>
      <c r="P258" s="93"/>
      <c r="Q258" s="75"/>
      <c r="R258" s="75"/>
      <c r="S258" s="82">
        <f t="shared" si="237"/>
        <v>115250</v>
      </c>
      <c r="T258" s="83">
        <f t="shared" si="210"/>
        <v>100</v>
      </c>
    </row>
    <row r="259" spans="1:20" ht="29.25" hidden="1" customHeight="1">
      <c r="A259" s="11"/>
      <c r="B259" s="30"/>
      <c r="C259" s="30"/>
      <c r="D259" s="30"/>
      <c r="E259" s="30"/>
      <c r="F259" s="155" t="s">
        <v>232</v>
      </c>
      <c r="G259" s="24"/>
      <c r="H259" s="24" t="s">
        <v>233</v>
      </c>
      <c r="I259" s="82">
        <v>422900</v>
      </c>
      <c r="J259" s="82">
        <v>422900</v>
      </c>
      <c r="K259" s="71">
        <f t="shared" si="239"/>
        <v>100</v>
      </c>
      <c r="L259" s="82"/>
      <c r="M259" s="82"/>
      <c r="N259" s="72"/>
      <c r="O259" s="71">
        <f t="shared" si="238"/>
        <v>422900</v>
      </c>
      <c r="P259" s="93"/>
      <c r="Q259" s="75"/>
      <c r="R259" s="75"/>
      <c r="S259" s="82">
        <f t="shared" si="237"/>
        <v>422900</v>
      </c>
      <c r="T259" s="83">
        <f t="shared" si="210"/>
        <v>100</v>
      </c>
    </row>
    <row r="260" spans="1:20" ht="52.5" hidden="1" customHeight="1">
      <c r="A260" s="11"/>
      <c r="B260" s="30"/>
      <c r="C260" s="30"/>
      <c r="D260" s="30"/>
      <c r="E260" s="30"/>
      <c r="F260" s="350" t="s">
        <v>234</v>
      </c>
      <c r="G260" s="49"/>
      <c r="H260" s="49" t="s">
        <v>235</v>
      </c>
      <c r="I260" s="95">
        <v>940000</v>
      </c>
      <c r="J260" s="82">
        <v>940000</v>
      </c>
      <c r="K260" s="71">
        <f t="shared" si="239"/>
        <v>100</v>
      </c>
      <c r="L260" s="82"/>
      <c r="M260" s="82"/>
      <c r="N260" s="72"/>
      <c r="O260" s="71">
        <f t="shared" ref="O260" si="240">SUM(I260,L260)</f>
        <v>940000</v>
      </c>
      <c r="P260" s="93"/>
      <c r="Q260" s="75"/>
      <c r="R260" s="75"/>
      <c r="S260" s="82">
        <f t="shared" ref="S260:S262" si="241">SUM(J260,M260)</f>
        <v>940000</v>
      </c>
      <c r="T260" s="83">
        <f t="shared" ref="T260:T262" si="242">SUM(S260/O260*100)</f>
        <v>100</v>
      </c>
    </row>
    <row r="261" spans="1:20" ht="47.25" hidden="1" customHeight="1">
      <c r="A261" s="11"/>
      <c r="B261" s="30"/>
      <c r="C261" s="30"/>
      <c r="D261" s="30"/>
      <c r="E261" s="30"/>
      <c r="F261" s="146" t="s">
        <v>236</v>
      </c>
      <c r="G261" s="24"/>
      <c r="H261" s="24" t="s">
        <v>237</v>
      </c>
      <c r="I261" s="82">
        <v>0</v>
      </c>
      <c r="J261" s="82">
        <v>0</v>
      </c>
      <c r="K261" s="71" t="e">
        <f t="shared" si="239"/>
        <v>#DIV/0!</v>
      </c>
      <c r="L261" s="82"/>
      <c r="M261" s="82"/>
      <c r="N261" s="72"/>
      <c r="O261" s="71">
        <f t="shared" si="238"/>
        <v>0</v>
      </c>
      <c r="P261" s="93"/>
      <c r="Q261" s="75"/>
      <c r="R261" s="75"/>
      <c r="S261" s="82">
        <f t="shared" si="241"/>
        <v>0</v>
      </c>
      <c r="T261" s="83" t="e">
        <f t="shared" si="242"/>
        <v>#DIV/0!</v>
      </c>
    </row>
    <row r="262" spans="1:20" ht="49.5" hidden="1" customHeight="1">
      <c r="A262" s="11"/>
      <c r="B262" s="30"/>
      <c r="C262" s="30"/>
      <c r="D262" s="30"/>
      <c r="E262" s="30"/>
      <c r="F262" s="146" t="s">
        <v>238</v>
      </c>
      <c r="G262" s="24"/>
      <c r="H262" s="24" t="s">
        <v>239</v>
      </c>
      <c r="I262" s="82">
        <v>140000</v>
      </c>
      <c r="J262" s="82">
        <v>140000</v>
      </c>
      <c r="K262" s="71">
        <f t="shared" si="239"/>
        <v>100</v>
      </c>
      <c r="L262" s="82"/>
      <c r="M262" s="82"/>
      <c r="N262" s="72"/>
      <c r="O262" s="71">
        <f t="shared" si="238"/>
        <v>140000</v>
      </c>
      <c r="P262" s="93"/>
      <c r="Q262" s="75"/>
      <c r="R262" s="75"/>
      <c r="S262" s="82">
        <f t="shared" si="241"/>
        <v>140000</v>
      </c>
      <c r="T262" s="83">
        <f t="shared" si="242"/>
        <v>100</v>
      </c>
    </row>
    <row r="263" spans="1:20" ht="34.9" hidden="1" customHeight="1">
      <c r="A263" s="11"/>
      <c r="B263" s="30"/>
      <c r="C263" s="30"/>
      <c r="D263" s="30"/>
      <c r="E263" s="30"/>
      <c r="F263" s="155" t="s">
        <v>240</v>
      </c>
      <c r="G263" s="24"/>
      <c r="H263" s="24" t="s">
        <v>241</v>
      </c>
      <c r="I263" s="82">
        <v>5912170.1200000001</v>
      </c>
      <c r="J263" s="82">
        <v>5912170.1200000001</v>
      </c>
      <c r="K263" s="71">
        <f t="shared" si="239"/>
        <v>100</v>
      </c>
      <c r="L263" s="82"/>
      <c r="M263" s="82"/>
      <c r="N263" s="72"/>
      <c r="O263" s="71">
        <f t="shared" si="238"/>
        <v>5912170.1200000001</v>
      </c>
      <c r="P263" s="93"/>
      <c r="Q263" s="75"/>
      <c r="R263" s="75"/>
      <c r="S263" s="82">
        <f t="shared" si="237"/>
        <v>5912170.1200000001</v>
      </c>
      <c r="T263" s="83">
        <f t="shared" si="210"/>
        <v>100</v>
      </c>
    </row>
    <row r="264" spans="1:20" ht="23.25" hidden="1" customHeight="1">
      <c r="A264" s="11"/>
      <c r="B264" s="30"/>
      <c r="C264" s="30"/>
      <c r="D264" s="30"/>
      <c r="E264" s="30"/>
      <c r="F264" s="351" t="s">
        <v>242</v>
      </c>
      <c r="G264" s="49"/>
      <c r="H264" s="49" t="s">
        <v>243</v>
      </c>
      <c r="I264" s="95">
        <v>170000</v>
      </c>
      <c r="J264" s="82">
        <v>170000</v>
      </c>
      <c r="K264" s="71">
        <f t="shared" si="239"/>
        <v>100</v>
      </c>
      <c r="L264" s="82"/>
      <c r="M264" s="82"/>
      <c r="N264" s="72"/>
      <c r="O264" s="71">
        <f t="shared" ref="O264" si="243">SUM(I264,L264)</f>
        <v>170000</v>
      </c>
      <c r="P264" s="93"/>
      <c r="Q264" s="75"/>
      <c r="R264" s="75"/>
      <c r="S264" s="82">
        <f t="shared" ref="S264" si="244">SUM(J264,M264)</f>
        <v>170000</v>
      </c>
      <c r="T264" s="83">
        <f t="shared" ref="T264:T265" si="245">SUM(S264/O264*100)</f>
        <v>100</v>
      </c>
    </row>
    <row r="265" spans="1:20" ht="42" hidden="1" customHeight="1">
      <c r="A265" s="11"/>
      <c r="B265" s="30"/>
      <c r="C265" s="30"/>
      <c r="D265" s="30"/>
      <c r="E265" s="30"/>
      <c r="F265" s="352" t="s">
        <v>244</v>
      </c>
      <c r="G265" s="24"/>
      <c r="H265" s="24" t="s">
        <v>245</v>
      </c>
      <c r="I265" s="82">
        <v>530000</v>
      </c>
      <c r="J265" s="82">
        <v>530000</v>
      </c>
      <c r="K265" s="71">
        <f t="shared" si="239"/>
        <v>100</v>
      </c>
      <c r="L265" s="82"/>
      <c r="M265" s="82"/>
      <c r="N265" s="72"/>
      <c r="O265" s="71">
        <f t="shared" si="238"/>
        <v>530000</v>
      </c>
      <c r="P265" s="93"/>
      <c r="Q265" s="75"/>
      <c r="R265" s="75"/>
      <c r="S265" s="82">
        <f>SUM(J265)</f>
        <v>530000</v>
      </c>
      <c r="T265" s="83">
        <f t="shared" si="245"/>
        <v>100</v>
      </c>
    </row>
    <row r="266" spans="1:20" ht="24.75" hidden="1" customHeight="1">
      <c r="A266" s="11"/>
      <c r="B266" s="30"/>
      <c r="C266" s="30"/>
      <c r="D266" s="30"/>
      <c r="E266" s="30"/>
      <c r="F266" s="117" t="s">
        <v>246</v>
      </c>
      <c r="G266" s="24"/>
      <c r="H266" s="24" t="s">
        <v>247</v>
      </c>
      <c r="I266" s="82">
        <v>18000</v>
      </c>
      <c r="J266" s="82">
        <v>18000</v>
      </c>
      <c r="K266" s="71">
        <f t="shared" si="239"/>
        <v>100</v>
      </c>
      <c r="L266" s="82">
        <v>0</v>
      </c>
      <c r="M266" s="82">
        <v>0</v>
      </c>
      <c r="N266" s="71">
        <v>0</v>
      </c>
      <c r="O266" s="71">
        <f t="shared" si="238"/>
        <v>18000</v>
      </c>
      <c r="P266" s="93"/>
      <c r="Q266" s="75"/>
      <c r="R266" s="75"/>
      <c r="S266" s="82">
        <f t="shared" si="237"/>
        <v>18000</v>
      </c>
      <c r="T266" s="83">
        <f t="shared" si="210"/>
        <v>100</v>
      </c>
    </row>
    <row r="267" spans="1:20" ht="19.149999999999999" hidden="1" customHeight="1">
      <c r="A267" s="11"/>
      <c r="B267" s="30"/>
      <c r="C267" s="30"/>
      <c r="D267" s="30"/>
      <c r="E267" s="30"/>
      <c r="F267" s="117" t="s">
        <v>248</v>
      </c>
      <c r="G267" s="24"/>
      <c r="H267" s="24" t="s">
        <v>249</v>
      </c>
      <c r="I267" s="82">
        <v>255145.60000000001</v>
      </c>
      <c r="J267" s="82">
        <v>255145.60000000001</v>
      </c>
      <c r="K267" s="71">
        <f t="shared" si="239"/>
        <v>100</v>
      </c>
      <c r="L267" s="82"/>
      <c r="M267" s="82"/>
      <c r="N267" s="71"/>
      <c r="O267" s="71">
        <f t="shared" si="238"/>
        <v>255145.60000000001</v>
      </c>
      <c r="P267" s="93"/>
      <c r="Q267" s="75"/>
      <c r="R267" s="75"/>
      <c r="S267" s="82">
        <f t="shared" si="237"/>
        <v>255145.60000000001</v>
      </c>
      <c r="T267" s="83">
        <f t="shared" si="210"/>
        <v>100</v>
      </c>
    </row>
    <row r="268" spans="1:20" ht="19.149999999999999" hidden="1" customHeight="1">
      <c r="A268" s="11"/>
      <c r="B268" s="30"/>
      <c r="C268" s="30"/>
      <c r="D268" s="30"/>
      <c r="E268" s="30"/>
      <c r="F268" s="351" t="s">
        <v>250</v>
      </c>
      <c r="G268" s="49"/>
      <c r="H268" s="49" t="s">
        <v>251</v>
      </c>
      <c r="I268" s="95">
        <v>0</v>
      </c>
      <c r="J268" s="82">
        <v>0</v>
      </c>
      <c r="K268" s="71">
        <v>0</v>
      </c>
      <c r="L268" s="82">
        <v>114910.9</v>
      </c>
      <c r="M268" s="82">
        <v>114910.9</v>
      </c>
      <c r="N268" s="71">
        <f t="shared" ref="N268:N272" si="246">SUM(M268/L268*100)</f>
        <v>100</v>
      </c>
      <c r="O268" s="71">
        <f t="shared" si="238"/>
        <v>114910.9</v>
      </c>
      <c r="P268" s="93"/>
      <c r="Q268" s="75"/>
      <c r="R268" s="75"/>
      <c r="S268" s="82">
        <f t="shared" si="237"/>
        <v>114910.9</v>
      </c>
      <c r="T268" s="83">
        <f t="shared" si="210"/>
        <v>100</v>
      </c>
    </row>
    <row r="269" spans="1:20" ht="19.149999999999999" hidden="1" customHeight="1">
      <c r="A269" s="11"/>
      <c r="B269" s="30"/>
      <c r="C269" s="30"/>
      <c r="D269" s="30"/>
      <c r="E269" s="30"/>
      <c r="F269" s="351" t="s">
        <v>250</v>
      </c>
      <c r="G269" s="49"/>
      <c r="H269" s="49" t="s">
        <v>252</v>
      </c>
      <c r="I269" s="95">
        <v>22462.86</v>
      </c>
      <c r="J269" s="82">
        <v>22462.86</v>
      </c>
      <c r="K269" s="71">
        <f t="shared" si="239"/>
        <v>100</v>
      </c>
      <c r="L269" s="82"/>
      <c r="M269" s="82"/>
      <c r="N269" s="71"/>
      <c r="O269" s="71">
        <f t="shared" si="238"/>
        <v>22462.86</v>
      </c>
      <c r="P269" s="93"/>
      <c r="Q269" s="75"/>
      <c r="R269" s="75"/>
      <c r="S269" s="82">
        <f t="shared" si="237"/>
        <v>22462.86</v>
      </c>
      <c r="T269" s="83">
        <f t="shared" si="210"/>
        <v>100</v>
      </c>
    </row>
    <row r="270" spans="1:20" ht="30" hidden="1" customHeight="1">
      <c r="A270" s="11"/>
      <c r="B270" s="30"/>
      <c r="C270" s="30"/>
      <c r="D270" s="30"/>
      <c r="E270" s="30"/>
      <c r="F270" s="117" t="s">
        <v>253</v>
      </c>
      <c r="G270" s="24"/>
      <c r="H270" s="24" t="s">
        <v>254</v>
      </c>
      <c r="I270" s="82"/>
      <c r="J270" s="82">
        <v>0</v>
      </c>
      <c r="K270" s="71">
        <v>0</v>
      </c>
      <c r="L270" s="82">
        <v>2606175</v>
      </c>
      <c r="M270" s="82">
        <v>2606174.67</v>
      </c>
      <c r="N270" s="71">
        <f t="shared" si="246"/>
        <v>99.99998733776512</v>
      </c>
      <c r="O270" s="71">
        <f t="shared" si="238"/>
        <v>2606175</v>
      </c>
      <c r="P270" s="93"/>
      <c r="Q270" s="75"/>
      <c r="R270" s="75"/>
      <c r="S270" s="82">
        <f t="shared" si="237"/>
        <v>2606174.67</v>
      </c>
      <c r="T270" s="83">
        <f t="shared" si="210"/>
        <v>99.99998733776512</v>
      </c>
    </row>
    <row r="271" spans="1:20" ht="25.15" hidden="1" customHeight="1">
      <c r="A271" s="11"/>
      <c r="B271" s="30"/>
      <c r="C271" s="30"/>
      <c r="D271" s="30"/>
      <c r="E271" s="30"/>
      <c r="F271" s="117" t="s">
        <v>253</v>
      </c>
      <c r="G271" s="24"/>
      <c r="H271" s="24" t="s">
        <v>255</v>
      </c>
      <c r="I271" s="82">
        <v>181210.19</v>
      </c>
      <c r="J271" s="82">
        <v>181210.19</v>
      </c>
      <c r="K271" s="71">
        <f t="shared" si="239"/>
        <v>100</v>
      </c>
      <c r="L271" s="82">
        <v>0</v>
      </c>
      <c r="M271" s="82">
        <v>0</v>
      </c>
      <c r="N271" s="72">
        <v>0</v>
      </c>
      <c r="O271" s="71">
        <f t="shared" si="238"/>
        <v>181210.19</v>
      </c>
      <c r="P271" s="93"/>
      <c r="Q271" s="75"/>
      <c r="R271" s="75"/>
      <c r="S271" s="82">
        <f t="shared" si="237"/>
        <v>181210.19</v>
      </c>
      <c r="T271" s="83">
        <f t="shared" si="210"/>
        <v>100</v>
      </c>
    </row>
    <row r="272" spans="1:20" ht="25.15" hidden="1" customHeight="1">
      <c r="A272" s="11"/>
      <c r="B272" s="30"/>
      <c r="C272" s="30"/>
      <c r="D272" s="30"/>
      <c r="E272" s="30"/>
      <c r="F272" s="353" t="s">
        <v>47</v>
      </c>
      <c r="G272" s="49"/>
      <c r="H272" s="49" t="s">
        <v>256</v>
      </c>
      <c r="I272" s="95">
        <v>0</v>
      </c>
      <c r="J272" s="82">
        <v>0</v>
      </c>
      <c r="K272" s="71">
        <v>0</v>
      </c>
      <c r="L272" s="82">
        <v>3000000</v>
      </c>
      <c r="M272" s="82">
        <v>3000000</v>
      </c>
      <c r="N272" s="71">
        <f t="shared" si="246"/>
        <v>100</v>
      </c>
      <c r="O272" s="71">
        <f t="shared" si="238"/>
        <v>3000000</v>
      </c>
      <c r="P272" s="93"/>
      <c r="Q272" s="75"/>
      <c r="R272" s="75"/>
      <c r="S272" s="82">
        <f t="shared" si="237"/>
        <v>3000000</v>
      </c>
      <c r="T272" s="83">
        <f t="shared" si="210"/>
        <v>100</v>
      </c>
    </row>
    <row r="273" spans="1:21" s="298" customFormat="1" ht="25.5" hidden="1" customHeight="1" thickBot="1">
      <c r="A273" s="288"/>
      <c r="B273" s="289"/>
      <c r="C273" s="289"/>
      <c r="D273" s="289"/>
      <c r="E273" s="289"/>
      <c r="F273" s="290" t="s">
        <v>246</v>
      </c>
      <c r="G273" s="291"/>
      <c r="H273" s="299" t="s">
        <v>247</v>
      </c>
      <c r="I273" s="292">
        <v>0</v>
      </c>
      <c r="J273" s="292">
        <v>0</v>
      </c>
      <c r="K273" s="293" t="e">
        <f t="shared" ref="K273" si="247">SUM(J273/I273*100)</f>
        <v>#DIV/0!</v>
      </c>
      <c r="L273" s="292"/>
      <c r="M273" s="292"/>
      <c r="N273" s="294"/>
      <c r="O273" s="293">
        <f t="shared" si="238"/>
        <v>0</v>
      </c>
      <c r="P273" s="295"/>
      <c r="Q273" s="296"/>
      <c r="R273" s="296"/>
      <c r="S273" s="292">
        <f t="shared" si="237"/>
        <v>0</v>
      </c>
      <c r="T273" s="297" t="e">
        <f t="shared" si="210"/>
        <v>#DIV/0!</v>
      </c>
    </row>
    <row r="274" spans="1:21" ht="25.15" hidden="1" customHeight="1">
      <c r="A274" s="11"/>
      <c r="B274" s="30"/>
      <c r="C274" s="30"/>
      <c r="D274" s="30"/>
      <c r="E274" s="30"/>
      <c r="F274" s="353" t="s">
        <v>47</v>
      </c>
      <c r="G274" s="49"/>
      <c r="H274" s="49" t="s">
        <v>257</v>
      </c>
      <c r="I274" s="95">
        <v>836296.12</v>
      </c>
      <c r="J274" s="82">
        <v>836296.12</v>
      </c>
      <c r="K274" s="71">
        <f t="shared" si="239"/>
        <v>100</v>
      </c>
      <c r="L274" s="82">
        <v>0</v>
      </c>
      <c r="M274" s="82">
        <v>0</v>
      </c>
      <c r="N274" s="72">
        <v>0</v>
      </c>
      <c r="O274" s="71">
        <f t="shared" si="238"/>
        <v>836296.12</v>
      </c>
      <c r="P274" s="93"/>
      <c r="Q274" s="75"/>
      <c r="R274" s="75"/>
      <c r="S274" s="82">
        <f t="shared" si="237"/>
        <v>836296.12</v>
      </c>
      <c r="T274" s="83">
        <f t="shared" si="210"/>
        <v>100</v>
      </c>
    </row>
    <row r="275" spans="1:21" s="149" customFormat="1" ht="36" customHeight="1">
      <c r="A275" s="147"/>
      <c r="B275" s="148"/>
      <c r="C275" s="148"/>
      <c r="D275" s="148"/>
      <c r="E275" s="148"/>
      <c r="F275" s="110" t="s">
        <v>635</v>
      </c>
      <c r="G275" s="106" t="s">
        <v>29</v>
      </c>
      <c r="H275" s="106" t="s">
        <v>636</v>
      </c>
      <c r="I275" s="112">
        <f>SUM(I276+I277+I278+I279+I280+I281+I282+I283+I284+I285+I286+I287)</f>
        <v>1999531.22</v>
      </c>
      <c r="J275" s="112">
        <f>SUM(J276+J277+J278+J279+J280+J281+J282+J283+J284+J285+J286+J287)</f>
        <v>64712</v>
      </c>
      <c r="K275" s="107">
        <f t="shared" ref="K275:K276" si="248">SUM(J275/I275*100)</f>
        <v>3.2363585700852426</v>
      </c>
      <c r="L275" s="112">
        <f>SUM(L280+L287)</f>
        <v>6487590.3599999994</v>
      </c>
      <c r="M275" s="112">
        <f>SUM(M280+M287)</f>
        <v>0</v>
      </c>
      <c r="N275" s="107">
        <f t="shared" ref="N275:N280" si="249">SUM(M275/L275*100)</f>
        <v>0</v>
      </c>
      <c r="O275" s="112">
        <f>SUM(I275+L275)</f>
        <v>8487121.5800000001</v>
      </c>
      <c r="P275" s="112">
        <f t="shared" ref="P275:R275" si="250">SUM(J275+M275)</f>
        <v>64712</v>
      </c>
      <c r="Q275" s="112">
        <f t="shared" si="250"/>
        <v>3.2363585700852426</v>
      </c>
      <c r="R275" s="112">
        <f t="shared" si="250"/>
        <v>14974711.939999999</v>
      </c>
      <c r="S275" s="112">
        <f>SUM(J275+M275)</f>
        <v>64712</v>
      </c>
      <c r="T275" s="113">
        <f t="shared" ref="T275:T277" si="251">SUM(S275/O275*100)</f>
        <v>0.76247287599242808</v>
      </c>
      <c r="U275" s="334"/>
    </row>
    <row r="276" spans="1:21" ht="40.5" hidden="1" customHeight="1" thickBot="1">
      <c r="A276" s="11"/>
      <c r="B276" s="30"/>
      <c r="C276" s="30"/>
      <c r="D276" s="30"/>
      <c r="E276" s="30"/>
      <c r="F276" s="117" t="s">
        <v>646</v>
      </c>
      <c r="G276" s="24" t="s">
        <v>29</v>
      </c>
      <c r="H276" s="104" t="s">
        <v>637</v>
      </c>
      <c r="I276" s="82">
        <v>0</v>
      </c>
      <c r="J276" s="82">
        <v>0</v>
      </c>
      <c r="K276" s="71" t="e">
        <f t="shared" si="248"/>
        <v>#DIV/0!</v>
      </c>
      <c r="L276" s="82">
        <v>0</v>
      </c>
      <c r="M276" s="82">
        <v>0</v>
      </c>
      <c r="N276" s="107">
        <v>0</v>
      </c>
      <c r="O276" s="71">
        <f t="shared" ref="O276:O277" si="252">SUM(I276,L276)</f>
        <v>0</v>
      </c>
      <c r="P276" s="93"/>
      <c r="Q276" s="75"/>
      <c r="R276" s="75"/>
      <c r="S276" s="82">
        <f t="shared" ref="S276:S277" si="253">SUM(J276,M276)</f>
        <v>0</v>
      </c>
      <c r="T276" s="83" t="e">
        <f t="shared" si="251"/>
        <v>#DIV/0!</v>
      </c>
    </row>
    <row r="277" spans="1:21" ht="55.5" hidden="1" customHeight="1" thickBot="1">
      <c r="A277" s="11"/>
      <c r="B277" s="30"/>
      <c r="C277" s="30"/>
      <c r="D277" s="30"/>
      <c r="E277" s="30"/>
      <c r="F277" s="146" t="s">
        <v>647</v>
      </c>
      <c r="G277" s="24"/>
      <c r="H277" s="104" t="s">
        <v>638</v>
      </c>
      <c r="I277" s="82">
        <v>0</v>
      </c>
      <c r="J277" s="82">
        <v>0</v>
      </c>
      <c r="K277" s="71" t="e">
        <f t="shared" ref="K277" si="254">SUM(J277/I277*100)</f>
        <v>#DIV/0!</v>
      </c>
      <c r="L277" s="82"/>
      <c r="M277" s="82"/>
      <c r="N277" s="107">
        <v>0</v>
      </c>
      <c r="O277" s="71">
        <f t="shared" si="252"/>
        <v>0</v>
      </c>
      <c r="P277" s="93"/>
      <c r="Q277" s="75"/>
      <c r="R277" s="75"/>
      <c r="S277" s="82">
        <f t="shared" si="253"/>
        <v>0</v>
      </c>
      <c r="T277" s="83" t="e">
        <f t="shared" si="251"/>
        <v>#DIV/0!</v>
      </c>
    </row>
    <row r="278" spans="1:21" s="140" customFormat="1" ht="41.25" customHeight="1">
      <c r="A278" s="131"/>
      <c r="B278" s="221"/>
      <c r="C278" s="221"/>
      <c r="D278" s="221"/>
      <c r="E278" s="221"/>
      <c r="F278" s="346" t="s">
        <v>648</v>
      </c>
      <c r="G278" s="130" t="s">
        <v>29</v>
      </c>
      <c r="H278" s="130" t="s">
        <v>639</v>
      </c>
      <c r="I278" s="138">
        <v>150000</v>
      </c>
      <c r="J278" s="138">
        <v>58712</v>
      </c>
      <c r="K278" s="133">
        <f t="shared" ref="K278" si="255">SUM(J278/I278*100)</f>
        <v>39.141333333333336</v>
      </c>
      <c r="L278" s="138">
        <v>0</v>
      </c>
      <c r="M278" s="138">
        <v>0</v>
      </c>
      <c r="N278" s="134">
        <v>0</v>
      </c>
      <c r="O278" s="133">
        <f t="shared" ref="O278:O281" si="256">SUM(I278,L278)</f>
        <v>150000</v>
      </c>
      <c r="P278" s="232"/>
      <c r="Q278" s="137"/>
      <c r="R278" s="137"/>
      <c r="S278" s="138">
        <f t="shared" ref="S278:S281" si="257">SUM(J278,M278)</f>
        <v>58712</v>
      </c>
      <c r="T278" s="139">
        <f t="shared" ref="T278:T281" si="258">SUM(S278/O278*100)</f>
        <v>39.141333333333336</v>
      </c>
    </row>
    <row r="279" spans="1:21" ht="25.5" hidden="1" customHeight="1" thickBot="1">
      <c r="A279" s="11"/>
      <c r="B279" s="30"/>
      <c r="C279" s="30"/>
      <c r="D279" s="30"/>
      <c r="E279" s="30"/>
      <c r="F279" s="146" t="s">
        <v>246</v>
      </c>
      <c r="G279" s="24"/>
      <c r="H279" s="104" t="s">
        <v>640</v>
      </c>
      <c r="I279" s="82">
        <v>0</v>
      </c>
      <c r="J279" s="82">
        <v>0</v>
      </c>
      <c r="K279" s="71" t="e">
        <f t="shared" ref="K279" si="259">SUM(J279/I279*100)</f>
        <v>#DIV/0!</v>
      </c>
      <c r="L279" s="82"/>
      <c r="M279" s="82"/>
      <c r="N279" s="107" t="e">
        <f t="shared" si="249"/>
        <v>#DIV/0!</v>
      </c>
      <c r="O279" s="71">
        <f t="shared" si="256"/>
        <v>0</v>
      </c>
      <c r="P279" s="93"/>
      <c r="Q279" s="75"/>
      <c r="R279" s="75"/>
      <c r="S279" s="82">
        <f t="shared" si="257"/>
        <v>0</v>
      </c>
      <c r="T279" s="83" t="e">
        <f t="shared" si="258"/>
        <v>#DIV/0!</v>
      </c>
    </row>
    <row r="280" spans="1:21" ht="36.75" customHeight="1" thickBot="1">
      <c r="A280" s="11"/>
      <c r="B280" s="30"/>
      <c r="C280" s="30"/>
      <c r="D280" s="30"/>
      <c r="E280" s="30"/>
      <c r="F280" s="120" t="s">
        <v>874</v>
      </c>
      <c r="G280" s="24" t="s">
        <v>29</v>
      </c>
      <c r="H280" s="104" t="s">
        <v>873</v>
      </c>
      <c r="I280" s="82">
        <v>35228.19</v>
      </c>
      <c r="J280" s="82">
        <v>0</v>
      </c>
      <c r="K280" s="71">
        <v>0</v>
      </c>
      <c r="L280" s="82">
        <v>3487590.36</v>
      </c>
      <c r="M280" s="82">
        <v>0</v>
      </c>
      <c r="N280" s="108">
        <f t="shared" si="249"/>
        <v>0</v>
      </c>
      <c r="O280" s="71">
        <f t="shared" si="256"/>
        <v>3522818.55</v>
      </c>
      <c r="P280" s="93"/>
      <c r="Q280" s="75"/>
      <c r="R280" s="75"/>
      <c r="S280" s="82">
        <f t="shared" si="257"/>
        <v>0</v>
      </c>
      <c r="T280" s="83">
        <f t="shared" si="258"/>
        <v>0</v>
      </c>
    </row>
    <row r="281" spans="1:21" ht="34.5" customHeight="1" thickBot="1">
      <c r="A281" s="11"/>
      <c r="B281" s="30"/>
      <c r="C281" s="30"/>
      <c r="D281" s="30"/>
      <c r="E281" s="30"/>
      <c r="F281" s="374" t="s">
        <v>875</v>
      </c>
      <c r="G281" s="24"/>
      <c r="H281" s="104" t="s">
        <v>872</v>
      </c>
      <c r="I281" s="82">
        <v>54000</v>
      </c>
      <c r="J281" s="82">
        <v>0</v>
      </c>
      <c r="K281" s="71">
        <f t="shared" ref="K281" si="260">SUM(J281/I281*100)</f>
        <v>0</v>
      </c>
      <c r="L281" s="82"/>
      <c r="M281" s="82"/>
      <c r="N281" s="72"/>
      <c r="O281" s="71">
        <f t="shared" si="256"/>
        <v>54000</v>
      </c>
      <c r="P281" s="93"/>
      <c r="Q281" s="75"/>
      <c r="R281" s="75"/>
      <c r="S281" s="82">
        <f t="shared" si="257"/>
        <v>0</v>
      </c>
      <c r="T281" s="83">
        <f t="shared" si="258"/>
        <v>0</v>
      </c>
    </row>
    <row r="282" spans="1:21" ht="22.5" customHeight="1" thickBot="1">
      <c r="A282" s="11"/>
      <c r="B282" s="30"/>
      <c r="C282" s="30"/>
      <c r="D282" s="30"/>
      <c r="E282" s="30"/>
      <c r="F282" s="120" t="s">
        <v>649</v>
      </c>
      <c r="G282" s="24" t="s">
        <v>29</v>
      </c>
      <c r="H282" s="104" t="s">
        <v>641</v>
      </c>
      <c r="I282" s="82">
        <v>100000</v>
      </c>
      <c r="J282" s="82">
        <v>6000</v>
      </c>
      <c r="K282" s="71">
        <f t="shared" ref="K282" si="261">SUM(J282/I282*100)</f>
        <v>6</v>
      </c>
      <c r="L282" s="82">
        <v>0</v>
      </c>
      <c r="M282" s="82">
        <v>0</v>
      </c>
      <c r="N282" s="72">
        <v>0</v>
      </c>
      <c r="O282" s="71">
        <f t="shared" ref="O282:O284" si="262">SUM(I282,L282)</f>
        <v>100000</v>
      </c>
      <c r="P282" s="93"/>
      <c r="Q282" s="75"/>
      <c r="R282" s="75"/>
      <c r="S282" s="82">
        <f t="shared" ref="S282:S284" si="263">SUM(J282,M282)</f>
        <v>6000</v>
      </c>
      <c r="T282" s="83">
        <f t="shared" ref="T282:T284" si="264">SUM(S282/O282*100)</f>
        <v>6</v>
      </c>
    </row>
    <row r="283" spans="1:21" ht="1.5" customHeight="1" thickBot="1">
      <c r="A283" s="11"/>
      <c r="B283" s="30"/>
      <c r="C283" s="30"/>
      <c r="D283" s="30"/>
      <c r="E283" s="30"/>
      <c r="F283" s="146" t="s">
        <v>248</v>
      </c>
      <c r="G283" s="24"/>
      <c r="H283" s="104" t="s">
        <v>642</v>
      </c>
      <c r="I283" s="82">
        <v>0</v>
      </c>
      <c r="J283" s="82">
        <v>0</v>
      </c>
      <c r="K283" s="71" t="e">
        <f t="shared" ref="K283:K284" si="265">SUM(J283/I283*100)</f>
        <v>#DIV/0!</v>
      </c>
      <c r="L283" s="82"/>
      <c r="M283" s="82"/>
      <c r="N283" s="72"/>
      <c r="O283" s="71">
        <f t="shared" si="262"/>
        <v>0</v>
      </c>
      <c r="P283" s="93"/>
      <c r="Q283" s="75"/>
      <c r="R283" s="75"/>
      <c r="S283" s="82">
        <f t="shared" si="263"/>
        <v>0</v>
      </c>
      <c r="T283" s="83" t="e">
        <f t="shared" si="264"/>
        <v>#DIV/0!</v>
      </c>
    </row>
    <row r="284" spans="1:21" ht="34.5" customHeight="1" thickBot="1">
      <c r="A284" s="11"/>
      <c r="B284" s="30"/>
      <c r="C284" s="30"/>
      <c r="D284" s="30"/>
      <c r="E284" s="30"/>
      <c r="F284" s="374" t="s">
        <v>650</v>
      </c>
      <c r="G284" s="24"/>
      <c r="H284" s="104" t="s">
        <v>643</v>
      </c>
      <c r="I284" s="82">
        <v>1610000</v>
      </c>
      <c r="J284" s="82">
        <v>0</v>
      </c>
      <c r="K284" s="71">
        <f t="shared" si="265"/>
        <v>0</v>
      </c>
      <c r="L284" s="82"/>
      <c r="M284" s="82"/>
      <c r="N284" s="72"/>
      <c r="O284" s="71">
        <f t="shared" si="262"/>
        <v>1610000</v>
      </c>
      <c r="P284" s="93"/>
      <c r="Q284" s="75"/>
      <c r="R284" s="75"/>
      <c r="S284" s="82">
        <f t="shared" si="263"/>
        <v>0</v>
      </c>
      <c r="T284" s="83">
        <f t="shared" si="264"/>
        <v>0</v>
      </c>
    </row>
    <row r="285" spans="1:21" s="140" customFormat="1" ht="15" hidden="1" customHeight="1" thickBot="1">
      <c r="A285" s="131"/>
      <c r="B285" s="221"/>
      <c r="C285" s="221"/>
      <c r="D285" s="221"/>
      <c r="E285" s="221"/>
      <c r="F285" s="178" t="s">
        <v>651</v>
      </c>
      <c r="G285" s="130" t="s">
        <v>29</v>
      </c>
      <c r="H285" s="130" t="s">
        <v>644</v>
      </c>
      <c r="I285" s="138">
        <v>0</v>
      </c>
      <c r="J285" s="138">
        <v>0</v>
      </c>
      <c r="K285" s="133" t="e">
        <f t="shared" ref="K285" si="266">SUM(J285/I285*100)</f>
        <v>#DIV/0!</v>
      </c>
      <c r="L285" s="138">
        <v>0</v>
      </c>
      <c r="M285" s="138">
        <v>0</v>
      </c>
      <c r="N285" s="134">
        <v>0</v>
      </c>
      <c r="O285" s="133">
        <f t="shared" ref="O285:O287" si="267">SUM(I285,L285)</f>
        <v>0</v>
      </c>
      <c r="P285" s="232"/>
      <c r="Q285" s="137"/>
      <c r="R285" s="137"/>
      <c r="S285" s="138">
        <f t="shared" ref="S285:S287" si="268">SUM(J285,M285)</f>
        <v>0</v>
      </c>
      <c r="T285" s="139" t="e">
        <f t="shared" ref="T285:T295" si="269">SUM(S285/O285*100)</f>
        <v>#DIV/0!</v>
      </c>
    </row>
    <row r="286" spans="1:21" s="298" customFormat="1" ht="25.5" customHeight="1" thickBot="1">
      <c r="A286" s="288"/>
      <c r="B286" s="289"/>
      <c r="C286" s="289"/>
      <c r="D286" s="289"/>
      <c r="E286" s="289"/>
      <c r="F286" s="375" t="s">
        <v>246</v>
      </c>
      <c r="G286" s="291"/>
      <c r="H286" s="299" t="s">
        <v>640</v>
      </c>
      <c r="I286" s="292">
        <v>20000</v>
      </c>
      <c r="J286" s="292">
        <v>0</v>
      </c>
      <c r="K286" s="293">
        <f t="shared" ref="K286" si="270">SUM(J286/I286*100)</f>
        <v>0</v>
      </c>
      <c r="L286" s="292"/>
      <c r="M286" s="292"/>
      <c r="N286" s="294"/>
      <c r="O286" s="293">
        <f t="shared" si="267"/>
        <v>20000</v>
      </c>
      <c r="P286" s="295"/>
      <c r="Q286" s="296"/>
      <c r="R286" s="296"/>
      <c r="S286" s="292">
        <f t="shared" si="268"/>
        <v>0</v>
      </c>
      <c r="T286" s="297">
        <f t="shared" si="269"/>
        <v>0</v>
      </c>
    </row>
    <row r="287" spans="1:21" s="284" customFormat="1" ht="31.5" customHeight="1" thickBot="1">
      <c r="A287" s="279"/>
      <c r="B287" s="280"/>
      <c r="C287" s="280"/>
      <c r="D287" s="280"/>
      <c r="E287" s="280"/>
      <c r="F287" s="374" t="s">
        <v>47</v>
      </c>
      <c r="G287" s="104"/>
      <c r="H287" s="104" t="s">
        <v>645</v>
      </c>
      <c r="I287" s="109">
        <v>30303.03</v>
      </c>
      <c r="J287" s="109">
        <v>0</v>
      </c>
      <c r="K287" s="108">
        <f t="shared" ref="K287" si="271">SUM(J287/I287*100)</f>
        <v>0</v>
      </c>
      <c r="L287" s="109">
        <v>3000000</v>
      </c>
      <c r="M287" s="109">
        <v>0</v>
      </c>
      <c r="N287" s="108">
        <f t="shared" ref="N287:N289" si="272">SUM(M287/L287*100)</f>
        <v>0</v>
      </c>
      <c r="O287" s="108">
        <f t="shared" si="267"/>
        <v>3030303.03</v>
      </c>
      <c r="P287" s="282"/>
      <c r="Q287" s="283"/>
      <c r="R287" s="283"/>
      <c r="S287" s="109">
        <f t="shared" si="268"/>
        <v>0</v>
      </c>
      <c r="T287" s="114">
        <f t="shared" si="269"/>
        <v>0</v>
      </c>
    </row>
    <row r="288" spans="1:21" s="149" customFormat="1" ht="39" customHeight="1">
      <c r="A288" s="147"/>
      <c r="B288" s="148"/>
      <c r="C288" s="148"/>
      <c r="D288" s="148"/>
      <c r="E288" s="148"/>
      <c r="F288" s="150" t="s">
        <v>652</v>
      </c>
      <c r="G288" s="106" t="s">
        <v>29</v>
      </c>
      <c r="H288" s="106" t="s">
        <v>653</v>
      </c>
      <c r="I288" s="112">
        <f>SUM(I289:I290)</f>
        <v>20000</v>
      </c>
      <c r="J288" s="112">
        <f>SUM(J289:J290)</f>
        <v>343.44</v>
      </c>
      <c r="K288" s="107">
        <f t="shared" ref="K288:K289" si="273">SUM(J288/I288*100)</f>
        <v>1.7172000000000001</v>
      </c>
      <c r="L288" s="112">
        <f>SUM(L289:L290)</f>
        <v>184143.22</v>
      </c>
      <c r="M288" s="112">
        <f>SUM(M289:M290)</f>
        <v>34000</v>
      </c>
      <c r="N288" s="107">
        <f t="shared" si="272"/>
        <v>18.463889140202934</v>
      </c>
      <c r="O288" s="112">
        <f>SUM(I288+L288)</f>
        <v>204143.22</v>
      </c>
      <c r="P288" s="143"/>
      <c r="Q288" s="144"/>
      <c r="R288" s="144"/>
      <c r="S288" s="112">
        <f>SUM(J288+M288)</f>
        <v>34343.440000000002</v>
      </c>
      <c r="T288" s="113">
        <f t="shared" si="269"/>
        <v>16.823208725717169</v>
      </c>
    </row>
    <row r="289" spans="1:21" ht="32.25" customHeight="1">
      <c r="A289" s="11"/>
      <c r="B289" s="30"/>
      <c r="C289" s="30"/>
      <c r="D289" s="30"/>
      <c r="E289" s="30"/>
      <c r="F289" s="120" t="s">
        <v>250</v>
      </c>
      <c r="G289" s="24" t="s">
        <v>29</v>
      </c>
      <c r="H289" s="104" t="s">
        <v>654</v>
      </c>
      <c r="I289" s="82">
        <v>20000</v>
      </c>
      <c r="J289" s="82">
        <v>343.44</v>
      </c>
      <c r="K289" s="108">
        <f t="shared" si="273"/>
        <v>1.7172000000000001</v>
      </c>
      <c r="L289" s="82">
        <v>184143.22</v>
      </c>
      <c r="M289" s="82">
        <v>34000</v>
      </c>
      <c r="N289" s="108">
        <f t="shared" si="272"/>
        <v>18.463889140202934</v>
      </c>
      <c r="O289" s="71">
        <f t="shared" ref="O289:O290" si="274">SUM(I289,L289)</f>
        <v>204143.22</v>
      </c>
      <c r="P289" s="93"/>
      <c r="Q289" s="75"/>
      <c r="R289" s="75"/>
      <c r="S289" s="82">
        <f t="shared" ref="S289:S291" si="275">SUM(J289,M289)</f>
        <v>34343.440000000002</v>
      </c>
      <c r="T289" s="83">
        <f t="shared" si="269"/>
        <v>16.823208725717169</v>
      </c>
    </row>
    <row r="290" spans="1:21" ht="35.25" hidden="1" customHeight="1" thickBot="1">
      <c r="A290" s="11"/>
      <c r="B290" s="30"/>
      <c r="C290" s="30"/>
      <c r="D290" s="30"/>
      <c r="E290" s="30"/>
      <c r="F290" s="146" t="s">
        <v>250</v>
      </c>
      <c r="G290" s="24"/>
      <c r="H290" s="104" t="s">
        <v>654</v>
      </c>
      <c r="I290" s="82">
        <v>0</v>
      </c>
      <c r="J290" s="82">
        <v>0</v>
      </c>
      <c r="K290" s="71" t="e">
        <f t="shared" ref="K290" si="276">SUM(J290/I290*100)</f>
        <v>#DIV/0!</v>
      </c>
      <c r="L290" s="82"/>
      <c r="M290" s="82"/>
      <c r="N290" s="72"/>
      <c r="O290" s="71">
        <f t="shared" si="274"/>
        <v>0</v>
      </c>
      <c r="P290" s="93"/>
      <c r="Q290" s="75"/>
      <c r="R290" s="75"/>
      <c r="S290" s="82">
        <f t="shared" si="275"/>
        <v>0</v>
      </c>
      <c r="T290" s="83" t="e">
        <f t="shared" si="269"/>
        <v>#DIV/0!</v>
      </c>
    </row>
    <row r="291" spans="1:21" s="1" customFormat="1" ht="69" customHeight="1">
      <c r="A291" s="21" t="s">
        <v>219</v>
      </c>
      <c r="B291" s="54" t="s">
        <v>93</v>
      </c>
      <c r="C291" s="54" t="s">
        <v>220</v>
      </c>
      <c r="D291" s="54"/>
      <c r="E291" s="54"/>
      <c r="F291" s="418" t="s">
        <v>655</v>
      </c>
      <c r="G291" s="31" t="s">
        <v>17</v>
      </c>
      <c r="H291" s="106" t="s">
        <v>656</v>
      </c>
      <c r="I291" s="78">
        <f>SUM(I292)</f>
        <v>2352615</v>
      </c>
      <c r="J291" s="78">
        <f>SUM(J292)</f>
        <v>0</v>
      </c>
      <c r="K291" s="72">
        <f t="shared" ref="K291:K293" si="277">SUM(J291/I291*100)</f>
        <v>0</v>
      </c>
      <c r="L291" s="78">
        <f>SUM(L292)</f>
        <v>3000000</v>
      </c>
      <c r="M291" s="78">
        <f>SUM(M292)</f>
        <v>0</v>
      </c>
      <c r="N291" s="107">
        <f t="shared" ref="N291:N297" si="278">SUM(M291/L291*100)</f>
        <v>0</v>
      </c>
      <c r="O291" s="72">
        <f>SUM(O292)</f>
        <v>5352615</v>
      </c>
      <c r="P291" s="93"/>
      <c r="Q291" s="75"/>
      <c r="R291" s="75"/>
      <c r="S291" s="78">
        <f t="shared" si="275"/>
        <v>0</v>
      </c>
      <c r="T291" s="77">
        <f t="shared" si="269"/>
        <v>0</v>
      </c>
    </row>
    <row r="292" spans="1:21" s="149" customFormat="1" ht="31.5" customHeight="1">
      <c r="A292" s="147"/>
      <c r="B292" s="148"/>
      <c r="C292" s="148"/>
      <c r="D292" s="148"/>
      <c r="E292" s="148"/>
      <c r="F292" s="110" t="s">
        <v>657</v>
      </c>
      <c r="G292" s="106" t="s">
        <v>29</v>
      </c>
      <c r="H292" s="106" t="s">
        <v>658</v>
      </c>
      <c r="I292" s="112">
        <f>SUM(I293+I295+I296+I297+I294)</f>
        <v>2352615</v>
      </c>
      <c r="J292" s="112">
        <f>SUM(J293+J295+J296+J297+J294)</f>
        <v>0</v>
      </c>
      <c r="K292" s="107">
        <f t="shared" si="277"/>
        <v>0</v>
      </c>
      <c r="L292" s="112">
        <f>SUM(L293+L295+L296+L297)</f>
        <v>3000000</v>
      </c>
      <c r="M292" s="112">
        <f>SUM(M297)</f>
        <v>0</v>
      </c>
      <c r="N292" s="107">
        <f t="shared" si="278"/>
        <v>0</v>
      </c>
      <c r="O292" s="112">
        <f>SUM(I292+L292)</f>
        <v>5352615</v>
      </c>
      <c r="P292" s="143"/>
      <c r="Q292" s="144"/>
      <c r="R292" s="144"/>
      <c r="S292" s="112">
        <f>SUM(J292+M292)</f>
        <v>0</v>
      </c>
      <c r="T292" s="113">
        <f t="shared" si="269"/>
        <v>0</v>
      </c>
    </row>
    <row r="293" spans="1:21" ht="21" hidden="1" customHeight="1">
      <c r="A293" s="11"/>
      <c r="B293" s="30"/>
      <c r="C293" s="30"/>
      <c r="D293" s="30"/>
      <c r="E293" s="30"/>
      <c r="F293" s="117" t="s">
        <v>662</v>
      </c>
      <c r="G293" s="24" t="s">
        <v>29</v>
      </c>
      <c r="H293" s="104" t="s">
        <v>659</v>
      </c>
      <c r="I293" s="82">
        <v>0</v>
      </c>
      <c r="J293" s="82">
        <v>0</v>
      </c>
      <c r="K293" s="71" t="e">
        <f t="shared" si="277"/>
        <v>#DIV/0!</v>
      </c>
      <c r="L293" s="82">
        <v>0</v>
      </c>
      <c r="M293" s="82">
        <v>0</v>
      </c>
      <c r="N293" s="107">
        <v>0</v>
      </c>
      <c r="O293" s="71">
        <f t="shared" ref="O293:O297" si="279">SUM(I293,L293)</f>
        <v>0</v>
      </c>
      <c r="P293" s="93"/>
      <c r="Q293" s="75"/>
      <c r="R293" s="75"/>
      <c r="S293" s="82">
        <f t="shared" ref="S293:S297" si="280">SUM(J293,M293)</f>
        <v>0</v>
      </c>
      <c r="T293" s="83" t="e">
        <f t="shared" si="269"/>
        <v>#DIV/0!</v>
      </c>
    </row>
    <row r="294" spans="1:21" ht="28.5" customHeight="1">
      <c r="A294" s="11"/>
      <c r="B294" s="30"/>
      <c r="C294" s="30"/>
      <c r="D294" s="30"/>
      <c r="E294" s="30"/>
      <c r="F294" s="120" t="s">
        <v>794</v>
      </c>
      <c r="G294" s="24" t="s">
        <v>29</v>
      </c>
      <c r="H294" s="104" t="s">
        <v>793</v>
      </c>
      <c r="I294" s="82">
        <v>2222311.9700000002</v>
      </c>
      <c r="J294" s="82">
        <v>0</v>
      </c>
      <c r="K294" s="71">
        <f t="shared" ref="K294" si="281">SUM(J294/I294*100)</f>
        <v>0</v>
      </c>
      <c r="L294" s="82">
        <v>0</v>
      </c>
      <c r="M294" s="82">
        <v>0</v>
      </c>
      <c r="N294" s="107">
        <v>0</v>
      </c>
      <c r="O294" s="71">
        <f t="shared" ref="O294" si="282">SUM(I294,L294)</f>
        <v>2222311.9700000002</v>
      </c>
      <c r="P294" s="93"/>
      <c r="Q294" s="75"/>
      <c r="R294" s="75"/>
      <c r="S294" s="82">
        <f t="shared" ref="S294" si="283">SUM(J294,M294)</f>
        <v>0</v>
      </c>
      <c r="T294" s="83">
        <f t="shared" ref="T294" si="284">SUM(S294/O294*100)</f>
        <v>0</v>
      </c>
    </row>
    <row r="295" spans="1:21" ht="34.5" hidden="1" customHeight="1" thickBot="1">
      <c r="A295" s="11"/>
      <c r="B295" s="30"/>
      <c r="C295" s="30"/>
      <c r="D295" s="30"/>
      <c r="E295" s="30"/>
      <c r="F295" s="146" t="s">
        <v>663</v>
      </c>
      <c r="G295" s="24"/>
      <c r="H295" s="104" t="s">
        <v>660</v>
      </c>
      <c r="I295" s="82">
        <v>0</v>
      </c>
      <c r="J295" s="82">
        <v>0</v>
      </c>
      <c r="K295" s="71" t="e">
        <f t="shared" ref="K295:K296" si="285">SUM(J295/I295*100)</f>
        <v>#DIV/0!</v>
      </c>
      <c r="L295" s="82"/>
      <c r="M295" s="82"/>
      <c r="N295" s="107">
        <v>0</v>
      </c>
      <c r="O295" s="71">
        <f t="shared" si="279"/>
        <v>0</v>
      </c>
      <c r="P295" s="93"/>
      <c r="Q295" s="75"/>
      <c r="R295" s="75"/>
      <c r="S295" s="82">
        <f t="shared" si="280"/>
        <v>0</v>
      </c>
      <c r="T295" s="83" t="e">
        <f t="shared" si="269"/>
        <v>#DIV/0!</v>
      </c>
    </row>
    <row r="296" spans="1:21" ht="51" customHeight="1" thickBot="1">
      <c r="A296" s="11"/>
      <c r="B296" s="30"/>
      <c r="C296" s="30"/>
      <c r="D296" s="30"/>
      <c r="E296" s="30"/>
      <c r="F296" s="120" t="s">
        <v>877</v>
      </c>
      <c r="G296" s="24" t="s">
        <v>29</v>
      </c>
      <c r="H296" s="104" t="s">
        <v>876</v>
      </c>
      <c r="I296" s="82">
        <v>30303.03</v>
      </c>
      <c r="J296" s="82">
        <v>0</v>
      </c>
      <c r="K296" s="71">
        <f t="shared" si="285"/>
        <v>0</v>
      </c>
      <c r="L296" s="82">
        <v>3000000</v>
      </c>
      <c r="M296" s="82">
        <v>0</v>
      </c>
      <c r="N296" s="107">
        <v>0</v>
      </c>
      <c r="O296" s="71">
        <f t="shared" si="279"/>
        <v>3030303.03</v>
      </c>
      <c r="P296" s="93"/>
      <c r="Q296" s="75"/>
      <c r="R296" s="75"/>
      <c r="S296" s="82">
        <f t="shared" si="280"/>
        <v>0</v>
      </c>
      <c r="T296" s="83">
        <f t="shared" ref="T296:T297" si="286">SUM(S296/O296*100)</f>
        <v>0</v>
      </c>
    </row>
    <row r="297" spans="1:21" ht="35.25" customHeight="1" thickBot="1">
      <c r="A297" s="11"/>
      <c r="B297" s="30"/>
      <c r="C297" s="30"/>
      <c r="D297" s="30"/>
      <c r="E297" s="30"/>
      <c r="F297" s="374" t="s">
        <v>664</v>
      </c>
      <c r="G297" s="24"/>
      <c r="H297" s="104" t="s">
        <v>661</v>
      </c>
      <c r="I297" s="82">
        <v>100000</v>
      </c>
      <c r="J297" s="82">
        <v>0</v>
      </c>
      <c r="K297" s="71">
        <v>0</v>
      </c>
      <c r="L297" s="82">
        <v>0</v>
      </c>
      <c r="M297" s="82">
        <v>0</v>
      </c>
      <c r="N297" s="108">
        <v>0</v>
      </c>
      <c r="O297" s="71">
        <f t="shared" si="279"/>
        <v>100000</v>
      </c>
      <c r="P297" s="93"/>
      <c r="Q297" s="75"/>
      <c r="R297" s="75"/>
      <c r="S297" s="82">
        <f t="shared" si="280"/>
        <v>0</v>
      </c>
      <c r="T297" s="83">
        <f t="shared" si="286"/>
        <v>0</v>
      </c>
    </row>
    <row r="298" spans="1:21" s="220" customFormat="1" ht="57" customHeight="1">
      <c r="A298" s="217" t="s">
        <v>258</v>
      </c>
      <c r="B298" s="218"/>
      <c r="C298" s="218"/>
      <c r="D298" s="218"/>
      <c r="E298" s="218"/>
      <c r="F298" s="419" t="s">
        <v>665</v>
      </c>
      <c r="G298" s="176" t="s">
        <v>17</v>
      </c>
      <c r="H298" s="176" t="s">
        <v>259</v>
      </c>
      <c r="I298" s="157">
        <f>SUM(I299+I301+I305+I311+I316+I318)</f>
        <v>31574112.530000001</v>
      </c>
      <c r="J298" s="157">
        <f>SUM(J299+J301+J305+J311+J316+J318)</f>
        <v>1531240.52</v>
      </c>
      <c r="K298" s="134">
        <f t="shared" ref="K298:K334" si="287">SUM(J298/I298*100)</f>
        <v>4.8496708135346598</v>
      </c>
      <c r="L298" s="157">
        <f>SUM(L305+L311+L318)</f>
        <v>21647217.02</v>
      </c>
      <c r="M298" s="157">
        <f>SUM(M305+M311+M318)</f>
        <v>524675.86</v>
      </c>
      <c r="N298" s="134">
        <f>SUM(M298/L298*100)</f>
        <v>2.4237566404736861</v>
      </c>
      <c r="O298" s="157">
        <f>SUM(I298+L298)</f>
        <v>53221329.549999997</v>
      </c>
      <c r="P298" s="157">
        <f t="shared" ref="P298:R298" si="288">SUM(J298+M298)</f>
        <v>2055916.38</v>
      </c>
      <c r="Q298" s="157">
        <f t="shared" si="288"/>
        <v>7.2734274540083454</v>
      </c>
      <c r="R298" s="157">
        <f t="shared" si="288"/>
        <v>74868546.569999993</v>
      </c>
      <c r="S298" s="157">
        <f>SUM(S299+S301+S305+S316+S318)</f>
        <v>2055916.38</v>
      </c>
      <c r="T298" s="219">
        <f t="shared" ref="T298:T334" si="289">SUM(S298/O298*100)</f>
        <v>3.8629556934847376</v>
      </c>
      <c r="U298" s="343"/>
    </row>
    <row r="299" spans="1:21" s="149" customFormat="1" ht="21.75" customHeight="1">
      <c r="A299" s="147"/>
      <c r="B299" s="148"/>
      <c r="C299" s="148"/>
      <c r="D299" s="148"/>
      <c r="E299" s="148"/>
      <c r="F299" s="127" t="s">
        <v>260</v>
      </c>
      <c r="G299" s="106" t="s">
        <v>20</v>
      </c>
      <c r="H299" s="106" t="s">
        <v>261</v>
      </c>
      <c r="I299" s="112">
        <f>SUM(I300)</f>
        <v>10000000</v>
      </c>
      <c r="J299" s="112">
        <f>SUM(J300)</f>
        <v>863813.4</v>
      </c>
      <c r="K299" s="107">
        <f t="shared" si="287"/>
        <v>8.6381340000000009</v>
      </c>
      <c r="L299" s="112">
        <v>0</v>
      </c>
      <c r="M299" s="112">
        <v>0</v>
      </c>
      <c r="N299" s="134">
        <v>0</v>
      </c>
      <c r="O299" s="107">
        <f t="shared" ref="O299:O333" si="290">SUM(I299,L299)</f>
        <v>10000000</v>
      </c>
      <c r="P299" s="143"/>
      <c r="Q299" s="144"/>
      <c r="R299" s="144"/>
      <c r="S299" s="112">
        <f t="shared" ref="S299:S333" si="291">SUM(J299,M299)</f>
        <v>863813.4</v>
      </c>
      <c r="T299" s="113">
        <f t="shared" si="289"/>
        <v>8.6381340000000009</v>
      </c>
    </row>
    <row r="300" spans="1:21" ht="17.25" customHeight="1">
      <c r="A300" s="7" t="s">
        <v>262</v>
      </c>
      <c r="B300" s="12" t="s">
        <v>20</v>
      </c>
      <c r="C300" s="12" t="s">
        <v>263</v>
      </c>
      <c r="D300" s="12"/>
      <c r="E300" s="12"/>
      <c r="F300" s="120" t="s">
        <v>264</v>
      </c>
      <c r="G300" s="24" t="s">
        <v>20</v>
      </c>
      <c r="H300" s="24" t="s">
        <v>265</v>
      </c>
      <c r="I300" s="82">
        <v>10000000</v>
      </c>
      <c r="J300" s="82">
        <v>863813.4</v>
      </c>
      <c r="K300" s="71">
        <f t="shared" si="287"/>
        <v>8.6381340000000009</v>
      </c>
      <c r="L300" s="82">
        <v>0</v>
      </c>
      <c r="M300" s="82">
        <v>0</v>
      </c>
      <c r="N300" s="134">
        <v>0</v>
      </c>
      <c r="O300" s="71">
        <f t="shared" si="290"/>
        <v>10000000</v>
      </c>
      <c r="P300" s="93"/>
      <c r="Q300" s="75"/>
      <c r="R300" s="75"/>
      <c r="S300" s="82">
        <f t="shared" si="291"/>
        <v>863813.4</v>
      </c>
      <c r="T300" s="83">
        <f t="shared" si="289"/>
        <v>8.6381340000000009</v>
      </c>
    </row>
    <row r="301" spans="1:21" ht="35.25" customHeight="1">
      <c r="A301" s="7"/>
      <c r="B301" s="12"/>
      <c r="C301" s="12"/>
      <c r="D301" s="12"/>
      <c r="E301" s="12"/>
      <c r="F301" s="110" t="s">
        <v>266</v>
      </c>
      <c r="G301" s="24" t="s">
        <v>20</v>
      </c>
      <c r="H301" s="106" t="s">
        <v>267</v>
      </c>
      <c r="I301" s="112">
        <f>SUM(I302:I304)</f>
        <v>1000000</v>
      </c>
      <c r="J301" s="112">
        <f>SUM(J302:J304)</f>
        <v>49150</v>
      </c>
      <c r="K301" s="107">
        <f t="shared" si="287"/>
        <v>4.915</v>
      </c>
      <c r="L301" s="82">
        <f>SUM(L302:L304)</f>
        <v>0</v>
      </c>
      <c r="M301" s="82">
        <f>SUM(M302:M304)</f>
        <v>0</v>
      </c>
      <c r="N301" s="134">
        <v>0</v>
      </c>
      <c r="O301" s="112">
        <f>SUM(O302:O304)</f>
        <v>1000000</v>
      </c>
      <c r="P301" s="93"/>
      <c r="Q301" s="75"/>
      <c r="R301" s="75"/>
      <c r="S301" s="112">
        <f>SUM(S302:S304)</f>
        <v>49150</v>
      </c>
      <c r="T301" s="113">
        <f t="shared" si="289"/>
        <v>4.915</v>
      </c>
    </row>
    <row r="302" spans="1:21" ht="22.5" customHeight="1">
      <c r="A302" s="7"/>
      <c r="B302" s="12"/>
      <c r="C302" s="12"/>
      <c r="D302" s="12"/>
      <c r="E302" s="12"/>
      <c r="F302" s="120" t="s">
        <v>268</v>
      </c>
      <c r="G302" s="24"/>
      <c r="H302" s="24" t="s">
        <v>269</v>
      </c>
      <c r="I302" s="82">
        <v>1000000</v>
      </c>
      <c r="J302" s="82">
        <v>49150</v>
      </c>
      <c r="K302" s="71">
        <f t="shared" si="287"/>
        <v>4.915</v>
      </c>
      <c r="L302" s="82"/>
      <c r="M302" s="82">
        <v>0</v>
      </c>
      <c r="N302" s="134">
        <v>0</v>
      </c>
      <c r="O302" s="71">
        <f t="shared" si="290"/>
        <v>1000000</v>
      </c>
      <c r="P302" s="93"/>
      <c r="Q302" s="75"/>
      <c r="R302" s="75"/>
      <c r="S302" s="82">
        <f t="shared" si="291"/>
        <v>49150</v>
      </c>
      <c r="T302" s="83">
        <f t="shared" si="289"/>
        <v>4.915</v>
      </c>
    </row>
    <row r="303" spans="1:21" ht="26.25" hidden="1" customHeight="1">
      <c r="A303" s="7"/>
      <c r="B303" s="12"/>
      <c r="C303" s="12"/>
      <c r="D303" s="12"/>
      <c r="E303" s="12"/>
      <c r="F303" s="353" t="s">
        <v>47</v>
      </c>
      <c r="G303" s="49"/>
      <c r="H303" s="49" t="s">
        <v>270</v>
      </c>
      <c r="I303" s="95">
        <v>0</v>
      </c>
      <c r="J303" s="82">
        <v>0</v>
      </c>
      <c r="K303" s="71">
        <v>0</v>
      </c>
      <c r="L303" s="82">
        <v>0</v>
      </c>
      <c r="M303" s="82">
        <v>0</v>
      </c>
      <c r="N303" s="134" t="e">
        <f t="shared" ref="N303:N305" si="292">SUM(M303/L303*100)</f>
        <v>#DIV/0!</v>
      </c>
      <c r="O303" s="71">
        <f t="shared" ref="O303:O304" si="293">SUM(I303,L303)</f>
        <v>0</v>
      </c>
      <c r="P303" s="93"/>
      <c r="Q303" s="75"/>
      <c r="R303" s="75"/>
      <c r="S303" s="82">
        <f t="shared" ref="S303:S304" si="294">SUM(J303,M303)</f>
        <v>0</v>
      </c>
      <c r="T303" s="83" t="e">
        <f t="shared" ref="T303:T304" si="295">SUM(S303/O303*100)</f>
        <v>#DIV/0!</v>
      </c>
    </row>
    <row r="304" spans="1:21" ht="27" hidden="1" customHeight="1">
      <c r="A304" s="7"/>
      <c r="B304" s="12"/>
      <c r="C304" s="12"/>
      <c r="D304" s="12"/>
      <c r="E304" s="12"/>
      <c r="F304" s="353" t="s">
        <v>47</v>
      </c>
      <c r="G304" s="49"/>
      <c r="H304" s="49" t="s">
        <v>271</v>
      </c>
      <c r="I304" s="95">
        <v>0</v>
      </c>
      <c r="J304" s="82">
        <v>0</v>
      </c>
      <c r="K304" s="71" t="e">
        <f t="shared" si="287"/>
        <v>#DIV/0!</v>
      </c>
      <c r="L304" s="82"/>
      <c r="M304" s="82"/>
      <c r="N304" s="134" t="e">
        <f t="shared" si="292"/>
        <v>#DIV/0!</v>
      </c>
      <c r="O304" s="71">
        <f t="shared" si="293"/>
        <v>0</v>
      </c>
      <c r="P304" s="93"/>
      <c r="Q304" s="75"/>
      <c r="R304" s="75"/>
      <c r="S304" s="82">
        <f t="shared" si="294"/>
        <v>0</v>
      </c>
      <c r="T304" s="83" t="e">
        <f t="shared" si="295"/>
        <v>#DIV/0!</v>
      </c>
    </row>
    <row r="305" spans="1:20" s="2" customFormat="1" ht="33.75" customHeight="1">
      <c r="A305" s="11"/>
      <c r="B305" s="30"/>
      <c r="C305" s="30"/>
      <c r="D305" s="30"/>
      <c r="E305" s="30"/>
      <c r="F305" s="127" t="s">
        <v>272</v>
      </c>
      <c r="G305" s="31"/>
      <c r="H305" s="106" t="s">
        <v>273</v>
      </c>
      <c r="I305" s="157">
        <f>SUM(I306+I310)</f>
        <v>7856000</v>
      </c>
      <c r="J305" s="112">
        <f>SUM(J306+J310)</f>
        <v>3248.15</v>
      </c>
      <c r="K305" s="107">
        <f t="shared" si="287"/>
        <v>4.1346104887983709E-2</v>
      </c>
      <c r="L305" s="112">
        <f>SUM(L310)</f>
        <v>0</v>
      </c>
      <c r="M305" s="112">
        <f>SUM(M310)</f>
        <v>0</v>
      </c>
      <c r="N305" s="134">
        <v>0</v>
      </c>
      <c r="O305" s="107">
        <f t="shared" si="290"/>
        <v>7856000</v>
      </c>
      <c r="P305" s="143"/>
      <c r="Q305" s="144"/>
      <c r="R305" s="144"/>
      <c r="S305" s="112">
        <f t="shared" si="291"/>
        <v>3248.15</v>
      </c>
      <c r="T305" s="113">
        <f t="shared" si="289"/>
        <v>4.1346104887983709E-2</v>
      </c>
    </row>
    <row r="306" spans="1:20" ht="34.5" customHeight="1">
      <c r="A306" s="7"/>
      <c r="B306" s="12"/>
      <c r="C306" s="12"/>
      <c r="D306" s="12"/>
      <c r="E306" s="12"/>
      <c r="F306" s="368" t="s">
        <v>274</v>
      </c>
      <c r="G306" s="24"/>
      <c r="H306" s="24" t="s">
        <v>275</v>
      </c>
      <c r="I306" s="82">
        <v>7856000</v>
      </c>
      <c r="J306" s="82">
        <v>3248.15</v>
      </c>
      <c r="K306" s="71">
        <f t="shared" si="287"/>
        <v>4.1346104887983709E-2</v>
      </c>
      <c r="L306" s="82">
        <v>0</v>
      </c>
      <c r="M306" s="82">
        <v>0</v>
      </c>
      <c r="N306" s="72">
        <v>0</v>
      </c>
      <c r="O306" s="71">
        <f t="shared" si="290"/>
        <v>7856000</v>
      </c>
      <c r="P306" s="93"/>
      <c r="Q306" s="75"/>
      <c r="R306" s="75"/>
      <c r="S306" s="82">
        <f t="shared" si="291"/>
        <v>3248.15</v>
      </c>
      <c r="T306" s="83">
        <f t="shared" si="289"/>
        <v>4.1346104887983709E-2</v>
      </c>
    </row>
    <row r="307" spans="1:20" ht="24.75" hidden="1" customHeight="1">
      <c r="A307" s="7"/>
      <c r="B307" s="12"/>
      <c r="C307" s="12"/>
      <c r="D307" s="12"/>
      <c r="E307" s="12"/>
      <c r="F307" s="151" t="s">
        <v>274</v>
      </c>
      <c r="G307" s="24"/>
      <c r="H307" s="24" t="s">
        <v>276</v>
      </c>
      <c r="I307" s="82">
        <v>0</v>
      </c>
      <c r="J307" s="82">
        <v>0</v>
      </c>
      <c r="K307" s="71" t="e">
        <f t="shared" si="287"/>
        <v>#DIV/0!</v>
      </c>
      <c r="L307" s="82">
        <v>0</v>
      </c>
      <c r="M307" s="82">
        <v>0</v>
      </c>
      <c r="N307" s="72">
        <v>0</v>
      </c>
      <c r="O307" s="82">
        <f t="shared" ref="O307" si="296">SUM(F307,I307)</f>
        <v>0</v>
      </c>
      <c r="P307" s="93"/>
      <c r="Q307" s="75"/>
      <c r="R307" s="75"/>
      <c r="S307" s="82">
        <f t="shared" si="291"/>
        <v>0</v>
      </c>
      <c r="T307" s="83" t="e">
        <f t="shared" si="289"/>
        <v>#DIV/0!</v>
      </c>
    </row>
    <row r="308" spans="1:20" s="225" customFormat="1" ht="45" hidden="1" customHeight="1">
      <c r="A308" s="131"/>
      <c r="B308" s="221"/>
      <c r="C308" s="221"/>
      <c r="D308" s="221"/>
      <c r="E308" s="221"/>
      <c r="F308" s="222" t="s">
        <v>274</v>
      </c>
      <c r="G308" s="176"/>
      <c r="H308" s="176" t="s">
        <v>666</v>
      </c>
      <c r="I308" s="157">
        <v>0</v>
      </c>
      <c r="J308" s="157">
        <v>0</v>
      </c>
      <c r="K308" s="134" t="s">
        <v>39</v>
      </c>
      <c r="L308" s="157">
        <v>0</v>
      </c>
      <c r="M308" s="157">
        <v>0</v>
      </c>
      <c r="N308" s="134" t="e">
        <f>SUM(M308/L308*100)</f>
        <v>#DIV/0!</v>
      </c>
      <c r="O308" s="134">
        <f t="shared" si="290"/>
        <v>0</v>
      </c>
      <c r="P308" s="223"/>
      <c r="Q308" s="224"/>
      <c r="R308" s="224"/>
      <c r="S308" s="157">
        <f t="shared" si="291"/>
        <v>0</v>
      </c>
      <c r="T308" s="219" t="e">
        <f t="shared" si="289"/>
        <v>#DIV/0!</v>
      </c>
    </row>
    <row r="309" spans="1:20" ht="39.75" hidden="1" customHeight="1">
      <c r="A309" s="7"/>
      <c r="B309" s="12"/>
      <c r="C309" s="12"/>
      <c r="D309" s="12"/>
      <c r="E309" s="12"/>
      <c r="F309" s="151" t="s">
        <v>274</v>
      </c>
      <c r="G309" s="24"/>
      <c r="H309" s="104" t="s">
        <v>666</v>
      </c>
      <c r="I309" s="82">
        <v>0</v>
      </c>
      <c r="J309" s="82">
        <v>0</v>
      </c>
      <c r="K309" s="71" t="e">
        <f t="shared" si="287"/>
        <v>#DIV/0!</v>
      </c>
      <c r="L309" s="82" t="s">
        <v>39</v>
      </c>
      <c r="M309" s="82" t="s">
        <v>39</v>
      </c>
      <c r="N309" s="71" t="s">
        <v>39</v>
      </c>
      <c r="O309" s="71">
        <f t="shared" ref="O309:O310" si="297">SUM(I309,L309)</f>
        <v>0</v>
      </c>
      <c r="P309" s="93"/>
      <c r="Q309" s="75"/>
      <c r="R309" s="75"/>
      <c r="S309" s="82">
        <f t="shared" ref="S309:S310" si="298">SUM(J309,M309)</f>
        <v>0</v>
      </c>
      <c r="T309" s="83" t="e">
        <f t="shared" ref="T309" si="299">SUM(S309/O309*100)</f>
        <v>#DIV/0!</v>
      </c>
    </row>
    <row r="310" spans="1:20" s="342" customFormat="1" ht="45" hidden="1" customHeight="1">
      <c r="A310" s="335"/>
      <c r="B310" s="336"/>
      <c r="C310" s="336"/>
      <c r="D310" s="336"/>
      <c r="E310" s="336"/>
      <c r="F310" s="337" t="s">
        <v>274</v>
      </c>
      <c r="G310" s="299"/>
      <c r="H310" s="299" t="s">
        <v>666</v>
      </c>
      <c r="I310" s="286">
        <v>0</v>
      </c>
      <c r="J310" s="286">
        <v>0</v>
      </c>
      <c r="K310" s="124" t="e">
        <f t="shared" ref="K310" si="300">SUM(J310/I310*100)</f>
        <v>#DIV/0!</v>
      </c>
      <c r="L310" s="286">
        <v>0</v>
      </c>
      <c r="M310" s="286">
        <v>0</v>
      </c>
      <c r="N310" s="338" t="e">
        <f>SUM(M310/L310*100)</f>
        <v>#DIV/0!</v>
      </c>
      <c r="O310" s="338">
        <f t="shared" si="297"/>
        <v>0</v>
      </c>
      <c r="P310" s="339"/>
      <c r="Q310" s="340"/>
      <c r="R310" s="340"/>
      <c r="S310" s="286">
        <f t="shared" si="298"/>
        <v>0</v>
      </c>
      <c r="T310" s="341" t="e">
        <f t="shared" ref="T310" si="301">SUM(S310/O310*100)</f>
        <v>#DIV/0!</v>
      </c>
    </row>
    <row r="311" spans="1:20" s="149" customFormat="1" ht="36" customHeight="1">
      <c r="A311" s="147"/>
      <c r="B311" s="148"/>
      <c r="C311" s="148"/>
      <c r="D311" s="148"/>
      <c r="E311" s="148"/>
      <c r="F311" s="127" t="s">
        <v>277</v>
      </c>
      <c r="G311" s="106"/>
      <c r="H311" s="106" t="s">
        <v>278</v>
      </c>
      <c r="I311" s="157">
        <f>SUM(I314+I315)</f>
        <v>1009090.91</v>
      </c>
      <c r="J311" s="112">
        <v>0</v>
      </c>
      <c r="K311" s="107"/>
      <c r="L311" s="112">
        <f>SUM(L315)</f>
        <v>0</v>
      </c>
      <c r="M311" s="112"/>
      <c r="N311" s="338">
        <v>0</v>
      </c>
      <c r="O311" s="107">
        <f t="shared" ref="O311:O317" si="302">SUM(I311,L311)</f>
        <v>1009090.91</v>
      </c>
      <c r="P311" s="143"/>
      <c r="Q311" s="144"/>
      <c r="R311" s="144"/>
      <c r="S311" s="112">
        <f t="shared" ref="S311:S317" si="303">SUM(J311,M311)</f>
        <v>0</v>
      </c>
      <c r="T311" s="113"/>
    </row>
    <row r="312" spans="1:20" s="149" customFormat="1" ht="81.75" hidden="1" customHeight="1">
      <c r="A312" s="147"/>
      <c r="B312" s="148"/>
      <c r="C312" s="148"/>
      <c r="D312" s="148"/>
      <c r="E312" s="148"/>
      <c r="F312" s="186" t="s">
        <v>795</v>
      </c>
      <c r="G312" s="106"/>
      <c r="H312" s="106" t="s">
        <v>667</v>
      </c>
      <c r="I312" s="112">
        <v>0</v>
      </c>
      <c r="J312" s="112">
        <v>0</v>
      </c>
      <c r="K312" s="107">
        <v>0</v>
      </c>
      <c r="L312" s="112">
        <v>0</v>
      </c>
      <c r="M312" s="112"/>
      <c r="N312" s="338" t="e">
        <f t="shared" ref="N311:N374" si="304">SUM(M312/L312*100)</f>
        <v>#DIV/0!</v>
      </c>
      <c r="O312" s="107">
        <f t="shared" ref="O312" si="305">SUM(I312,L312)</f>
        <v>0</v>
      </c>
      <c r="P312" s="143"/>
      <c r="Q312" s="144"/>
      <c r="R312" s="144"/>
      <c r="S312" s="112">
        <f t="shared" ref="S312" si="306">SUM(J312,M312)</f>
        <v>0</v>
      </c>
      <c r="T312" s="113">
        <v>0</v>
      </c>
    </row>
    <row r="313" spans="1:20" ht="69" hidden="1" customHeight="1">
      <c r="A313" s="7"/>
      <c r="B313" s="12"/>
      <c r="C313" s="12"/>
      <c r="D313" s="12"/>
      <c r="E313" s="12"/>
      <c r="F313" s="151" t="s">
        <v>785</v>
      </c>
      <c r="G313" s="24"/>
      <c r="H313" s="104" t="s">
        <v>667</v>
      </c>
      <c r="I313" s="82">
        <v>0</v>
      </c>
      <c r="J313" s="82">
        <v>0</v>
      </c>
      <c r="K313" s="72">
        <v>0</v>
      </c>
      <c r="L313" s="82"/>
      <c r="M313" s="82"/>
      <c r="N313" s="338" t="e">
        <f t="shared" si="304"/>
        <v>#DIV/0!</v>
      </c>
      <c r="O313" s="71">
        <f t="shared" ref="O313" si="307">SUM(I313,L313)</f>
        <v>0</v>
      </c>
      <c r="P313" s="93"/>
      <c r="Q313" s="75"/>
      <c r="R313" s="75"/>
      <c r="S313" s="82">
        <f t="shared" ref="S313" si="308">SUM(J313,M313)</f>
        <v>0</v>
      </c>
      <c r="T313" s="83">
        <v>0</v>
      </c>
    </row>
    <row r="314" spans="1:20" ht="75.75" customHeight="1">
      <c r="A314" s="7"/>
      <c r="B314" s="12"/>
      <c r="C314" s="12"/>
      <c r="D314" s="12"/>
      <c r="E314" s="12"/>
      <c r="F314" s="368" t="s">
        <v>879</v>
      </c>
      <c r="G314" s="24"/>
      <c r="H314" s="24" t="s">
        <v>279</v>
      </c>
      <c r="I314" s="82">
        <v>1009090.91</v>
      </c>
      <c r="J314" s="82">
        <v>0</v>
      </c>
      <c r="K314" s="72">
        <v>0</v>
      </c>
      <c r="L314" s="82"/>
      <c r="M314" s="82"/>
      <c r="N314" s="338">
        <v>0</v>
      </c>
      <c r="O314" s="71">
        <f t="shared" si="302"/>
        <v>1009090.91</v>
      </c>
      <c r="P314" s="93"/>
      <c r="Q314" s="75"/>
      <c r="R314" s="75"/>
      <c r="S314" s="82">
        <f t="shared" si="303"/>
        <v>0</v>
      </c>
      <c r="T314" s="83">
        <v>0</v>
      </c>
    </row>
    <row r="315" spans="1:20" s="262" customFormat="1" ht="93" hidden="1" customHeight="1">
      <c r="A315" s="253"/>
      <c r="B315" s="255"/>
      <c r="C315" s="255"/>
      <c r="D315" s="255"/>
      <c r="E315" s="255"/>
      <c r="F315" s="376" t="s">
        <v>878</v>
      </c>
      <c r="G315" s="111"/>
      <c r="H315" s="111" t="s">
        <v>667</v>
      </c>
      <c r="I315" s="398">
        <v>0</v>
      </c>
      <c r="J315" s="260">
        <v>0</v>
      </c>
      <c r="K315" s="124">
        <v>0</v>
      </c>
      <c r="L315" s="260">
        <v>0</v>
      </c>
      <c r="M315" s="260"/>
      <c r="N315" s="338" t="e">
        <f t="shared" si="304"/>
        <v>#DIV/0!</v>
      </c>
      <c r="O315" s="124">
        <f t="shared" si="302"/>
        <v>0</v>
      </c>
      <c r="P315" s="276"/>
      <c r="Q315" s="277"/>
      <c r="R315" s="277"/>
      <c r="S315" s="260">
        <f t="shared" si="303"/>
        <v>0</v>
      </c>
      <c r="T315" s="287">
        <v>0</v>
      </c>
    </row>
    <row r="316" spans="1:20" s="149" customFormat="1" ht="31.5" customHeight="1">
      <c r="A316" s="147"/>
      <c r="B316" s="148"/>
      <c r="C316" s="148"/>
      <c r="D316" s="148"/>
      <c r="E316" s="148"/>
      <c r="F316" s="127" t="s">
        <v>280</v>
      </c>
      <c r="G316" s="106"/>
      <c r="H316" s="106" t="s">
        <v>281</v>
      </c>
      <c r="I316" s="112">
        <f>SUM(I317)</f>
        <v>6652844.5300000003</v>
      </c>
      <c r="J316" s="112">
        <f>SUM(J317)</f>
        <v>442000</v>
      </c>
      <c r="K316" s="107">
        <f t="shared" si="287"/>
        <v>6.6437746742294603</v>
      </c>
      <c r="L316" s="112"/>
      <c r="M316" s="112"/>
      <c r="N316" s="338">
        <v>0</v>
      </c>
      <c r="O316" s="107">
        <f t="shared" si="302"/>
        <v>6652844.5300000003</v>
      </c>
      <c r="P316" s="143"/>
      <c r="Q316" s="144"/>
      <c r="R316" s="144"/>
      <c r="S316" s="112">
        <f t="shared" si="303"/>
        <v>442000</v>
      </c>
      <c r="T316" s="113">
        <f t="shared" si="289"/>
        <v>6.6437746742294603</v>
      </c>
    </row>
    <row r="317" spans="1:20" ht="65.25" customHeight="1">
      <c r="A317" s="7"/>
      <c r="B317" s="12"/>
      <c r="C317" s="12"/>
      <c r="D317" s="12"/>
      <c r="E317" s="12"/>
      <c r="F317" s="368" t="s">
        <v>786</v>
      </c>
      <c r="G317" s="24"/>
      <c r="H317" s="24" t="s">
        <v>282</v>
      </c>
      <c r="I317" s="82">
        <v>6652844.5300000003</v>
      </c>
      <c r="J317" s="82">
        <v>442000</v>
      </c>
      <c r="K317" s="71">
        <f t="shared" si="287"/>
        <v>6.6437746742294603</v>
      </c>
      <c r="L317" s="82"/>
      <c r="M317" s="82"/>
      <c r="N317" s="338">
        <v>0</v>
      </c>
      <c r="O317" s="71">
        <f t="shared" si="302"/>
        <v>6652844.5300000003</v>
      </c>
      <c r="P317" s="93"/>
      <c r="Q317" s="75"/>
      <c r="R317" s="75"/>
      <c r="S317" s="82">
        <f t="shared" si="303"/>
        <v>442000</v>
      </c>
      <c r="T317" s="83">
        <f t="shared" si="289"/>
        <v>6.6437746742294603</v>
      </c>
    </row>
    <row r="318" spans="1:20" ht="34.5" customHeight="1">
      <c r="A318" s="7"/>
      <c r="B318" s="12"/>
      <c r="C318" s="12"/>
      <c r="D318" s="12"/>
      <c r="E318" s="12"/>
      <c r="F318" s="127" t="s">
        <v>283</v>
      </c>
      <c r="G318" s="24"/>
      <c r="H318" s="106" t="s">
        <v>284</v>
      </c>
      <c r="I318" s="112">
        <f>SUM(I321+I324+I325+I323)</f>
        <v>5056177.09</v>
      </c>
      <c r="J318" s="112">
        <f>SUM(J321+J324)</f>
        <v>173028.97</v>
      </c>
      <c r="K318" s="107">
        <f t="shared" si="287"/>
        <v>3.4221303352331756</v>
      </c>
      <c r="L318" s="112">
        <f>SUM(L323+L324+L325)</f>
        <v>21647217.02</v>
      </c>
      <c r="M318" s="112">
        <f>SUM(M324)</f>
        <v>524675.86</v>
      </c>
      <c r="N318" s="304">
        <f t="shared" si="304"/>
        <v>2.4237566404736861</v>
      </c>
      <c r="O318" s="107">
        <f t="shared" ref="O318:O319" si="309">SUM(I318,L318)</f>
        <v>26703394.109999999</v>
      </c>
      <c r="P318" s="71">
        <f t="shared" ref="P318" si="310">SUM(J318,M318)</f>
        <v>697704.83</v>
      </c>
      <c r="Q318" s="71">
        <f t="shared" ref="Q318" si="311">SUM(K318,N318)</f>
        <v>5.8458869757068612</v>
      </c>
      <c r="R318" s="71">
        <f t="shared" ref="R318" si="312">SUM(L318,O318)</f>
        <v>48350611.129999995</v>
      </c>
      <c r="S318" s="107">
        <f>SUM(J318+M318)</f>
        <v>697704.83</v>
      </c>
      <c r="T318" s="113">
        <f t="shared" ref="T318:T319" si="313">SUM(S318/O318*100)</f>
        <v>2.612794565087591</v>
      </c>
    </row>
    <row r="319" spans="1:20" ht="40.5" hidden="1" customHeight="1">
      <c r="A319" s="7"/>
      <c r="B319" s="12"/>
      <c r="C319" s="12"/>
      <c r="D319" s="12"/>
      <c r="E319" s="12"/>
      <c r="F319" s="151" t="s">
        <v>787</v>
      </c>
      <c r="G319" s="24"/>
      <c r="H319" s="104" t="s">
        <v>669</v>
      </c>
      <c r="I319" s="82">
        <v>0</v>
      </c>
      <c r="J319" s="82">
        <v>0</v>
      </c>
      <c r="K319" s="71" t="e">
        <f t="shared" si="287"/>
        <v>#DIV/0!</v>
      </c>
      <c r="L319" s="82"/>
      <c r="M319" s="82"/>
      <c r="N319" s="338" t="e">
        <f t="shared" si="304"/>
        <v>#DIV/0!</v>
      </c>
      <c r="O319" s="71">
        <f t="shared" si="309"/>
        <v>0</v>
      </c>
      <c r="P319" s="93"/>
      <c r="Q319" s="75"/>
      <c r="R319" s="75"/>
      <c r="S319" s="82">
        <f t="shared" ref="S319" si="314">SUM(J319,M319)</f>
        <v>0</v>
      </c>
      <c r="T319" s="83" t="e">
        <f t="shared" si="313"/>
        <v>#DIV/0!</v>
      </c>
    </row>
    <row r="320" spans="1:20" ht="39.75" hidden="1" customHeight="1">
      <c r="A320" s="7"/>
      <c r="B320" s="12"/>
      <c r="C320" s="12"/>
      <c r="D320" s="12"/>
      <c r="E320" s="12"/>
      <c r="F320" s="151" t="s">
        <v>668</v>
      </c>
      <c r="G320" s="24"/>
      <c r="H320" s="104" t="s">
        <v>669</v>
      </c>
      <c r="I320" s="82">
        <v>0</v>
      </c>
      <c r="J320" s="82">
        <v>0</v>
      </c>
      <c r="K320" s="71" t="e">
        <f t="shared" ref="K320" si="315">SUM(J320/I320*100)</f>
        <v>#DIV/0!</v>
      </c>
      <c r="L320" s="82">
        <v>0</v>
      </c>
      <c r="M320" s="82"/>
      <c r="N320" s="338" t="e">
        <f t="shared" si="304"/>
        <v>#DIV/0!</v>
      </c>
      <c r="O320" s="71">
        <f t="shared" ref="O320" si="316">SUM(I320,L320)</f>
        <v>0</v>
      </c>
      <c r="P320" s="93"/>
      <c r="Q320" s="75"/>
      <c r="R320" s="75"/>
      <c r="S320" s="82">
        <f t="shared" ref="S320" si="317">SUM(J320,M320)</f>
        <v>0</v>
      </c>
      <c r="T320" s="83" t="e">
        <f t="shared" ref="T320" si="318">SUM(S320/O320*100)</f>
        <v>#DIV/0!</v>
      </c>
    </row>
    <row r="321" spans="1:20" ht="34.5" customHeight="1">
      <c r="A321" s="7"/>
      <c r="B321" s="12"/>
      <c r="C321" s="12"/>
      <c r="D321" s="12"/>
      <c r="E321" s="12"/>
      <c r="F321" s="368" t="s">
        <v>670</v>
      </c>
      <c r="G321" s="24"/>
      <c r="H321" s="104" t="s">
        <v>671</v>
      </c>
      <c r="I321" s="82">
        <v>300000</v>
      </c>
      <c r="J321" s="82">
        <v>41860</v>
      </c>
      <c r="K321" s="71">
        <f t="shared" ref="K321:K322" si="319">SUM(J321/I321*100)</f>
        <v>13.953333333333335</v>
      </c>
      <c r="L321" s="82"/>
      <c r="M321" s="82"/>
      <c r="N321" s="338"/>
      <c r="O321" s="71">
        <f t="shared" ref="O321:O323" si="320">SUM(I321,L321)</f>
        <v>300000</v>
      </c>
      <c r="P321" s="93"/>
      <c r="Q321" s="75"/>
      <c r="R321" s="75"/>
      <c r="S321" s="82">
        <f t="shared" ref="S321:S324" si="321">SUM(J321,M321)</f>
        <v>41860</v>
      </c>
      <c r="T321" s="83">
        <f t="shared" ref="T321" si="322">SUM(S321/O321*100)</f>
        <v>13.953333333333335</v>
      </c>
    </row>
    <row r="322" spans="1:20" s="308" customFormat="1" ht="45" hidden="1" customHeight="1">
      <c r="A322" s="300"/>
      <c r="B322" s="301"/>
      <c r="C322" s="301"/>
      <c r="D322" s="301"/>
      <c r="E322" s="301"/>
      <c r="F322" s="302" t="s">
        <v>274</v>
      </c>
      <c r="G322" s="303"/>
      <c r="H322" s="303" t="s">
        <v>666</v>
      </c>
      <c r="I322" s="285">
        <v>0</v>
      </c>
      <c r="J322" s="285">
        <v>0</v>
      </c>
      <c r="K322" s="167" t="e">
        <f t="shared" si="319"/>
        <v>#DIV/0!</v>
      </c>
      <c r="L322" s="285">
        <v>0</v>
      </c>
      <c r="M322" s="285">
        <v>0</v>
      </c>
      <c r="N322" s="338" t="e">
        <f t="shared" si="304"/>
        <v>#DIV/0!</v>
      </c>
      <c r="O322" s="304">
        <f t="shared" si="320"/>
        <v>0</v>
      </c>
      <c r="P322" s="305"/>
      <c r="Q322" s="306"/>
      <c r="R322" s="306"/>
      <c r="S322" s="285">
        <f t="shared" si="321"/>
        <v>0</v>
      </c>
      <c r="T322" s="307" t="e">
        <f t="shared" ref="T322" si="323">SUM(S322/O322*100)</f>
        <v>#DIV/0!</v>
      </c>
    </row>
    <row r="323" spans="1:20" s="252" customFormat="1" ht="81.75" customHeight="1">
      <c r="A323" s="241"/>
      <c r="B323" s="243"/>
      <c r="C323" s="243"/>
      <c r="D323" s="243"/>
      <c r="E323" s="243"/>
      <c r="F323" s="376" t="s">
        <v>883</v>
      </c>
      <c r="G323" s="153"/>
      <c r="H323" s="111" t="s">
        <v>882</v>
      </c>
      <c r="I323" s="286">
        <v>90909.09</v>
      </c>
      <c r="J323" s="250">
        <v>0</v>
      </c>
      <c r="K323" s="246">
        <v>0</v>
      </c>
      <c r="L323" s="260">
        <v>2989517.1</v>
      </c>
      <c r="M323" s="250"/>
      <c r="N323" s="338">
        <f t="shared" si="304"/>
        <v>0</v>
      </c>
      <c r="O323" s="124">
        <f t="shared" si="320"/>
        <v>3080426.19</v>
      </c>
      <c r="P323" s="272"/>
      <c r="Q323" s="273"/>
      <c r="R323" s="273"/>
      <c r="S323" s="250">
        <f t="shared" si="321"/>
        <v>0</v>
      </c>
      <c r="T323" s="238">
        <v>0</v>
      </c>
    </row>
    <row r="324" spans="1:20" s="140" customFormat="1" ht="40.5" customHeight="1">
      <c r="A324" s="327"/>
      <c r="B324" s="132"/>
      <c r="C324" s="132"/>
      <c r="D324" s="132"/>
      <c r="E324" s="132"/>
      <c r="F324" s="377" t="s">
        <v>787</v>
      </c>
      <c r="G324" s="130"/>
      <c r="H324" s="130" t="s">
        <v>669</v>
      </c>
      <c r="I324" s="138">
        <v>2024424.98</v>
      </c>
      <c r="J324" s="138">
        <v>131168.97</v>
      </c>
      <c r="K324" s="133">
        <f t="shared" ref="K324" si="324">SUM(J324/I324*100)</f>
        <v>6.4793198708701967</v>
      </c>
      <c r="L324" s="138">
        <v>8097699.9199999999</v>
      </c>
      <c r="M324" s="138">
        <v>524675.86</v>
      </c>
      <c r="N324" s="338">
        <f t="shared" si="304"/>
        <v>6.4793196238864832</v>
      </c>
      <c r="O324" s="133">
        <f>SUM(I324+L324)</f>
        <v>10122124.9</v>
      </c>
      <c r="P324" s="232"/>
      <c r="Q324" s="137"/>
      <c r="R324" s="137"/>
      <c r="S324" s="138">
        <f t="shared" si="321"/>
        <v>655844.82999999996</v>
      </c>
      <c r="T324" s="139">
        <f t="shared" ref="T324" si="325">SUM(S324/O324*100)</f>
        <v>6.479319673283225</v>
      </c>
    </row>
    <row r="325" spans="1:20" s="140" customFormat="1" ht="40.5" customHeight="1">
      <c r="A325" s="327"/>
      <c r="B325" s="132"/>
      <c r="C325" s="132"/>
      <c r="D325" s="132"/>
      <c r="E325" s="132"/>
      <c r="F325" s="377" t="s">
        <v>881</v>
      </c>
      <c r="G325" s="130"/>
      <c r="H325" s="130" t="s">
        <v>880</v>
      </c>
      <c r="I325" s="138">
        <v>2640843.02</v>
      </c>
      <c r="J325" s="138">
        <v>0</v>
      </c>
      <c r="K325" s="133">
        <f t="shared" ref="K325" si="326">SUM(J325/I325*100)</f>
        <v>0</v>
      </c>
      <c r="L325" s="138">
        <v>10560000</v>
      </c>
      <c r="M325" s="138">
        <v>0</v>
      </c>
      <c r="N325" s="338">
        <f t="shared" si="304"/>
        <v>0</v>
      </c>
      <c r="O325" s="133">
        <f>SUM(I325+L325)</f>
        <v>13200843.02</v>
      </c>
      <c r="P325" s="232"/>
      <c r="Q325" s="137"/>
      <c r="R325" s="137"/>
      <c r="S325" s="138">
        <f t="shared" ref="S325" si="327">SUM(J325,M325)</f>
        <v>0</v>
      </c>
      <c r="T325" s="139">
        <f t="shared" ref="T325" si="328">SUM(S325/O325*100)</f>
        <v>0</v>
      </c>
    </row>
    <row r="326" spans="1:20" s="220" customFormat="1" ht="63">
      <c r="A326" s="217" t="s">
        <v>285</v>
      </c>
      <c r="B326" s="217"/>
      <c r="C326" s="217"/>
      <c r="D326" s="217"/>
      <c r="E326" s="217"/>
      <c r="F326" s="419" t="s">
        <v>811</v>
      </c>
      <c r="G326" s="176" t="s">
        <v>17</v>
      </c>
      <c r="H326" s="176" t="s">
        <v>286</v>
      </c>
      <c r="I326" s="157">
        <f>SUM(I327+I329+I331+I333)</f>
        <v>8479000</v>
      </c>
      <c r="J326" s="157">
        <f>SUM(J327+J329+J331+J333)</f>
        <v>2450552.4300000002</v>
      </c>
      <c r="K326" s="134">
        <f t="shared" si="287"/>
        <v>28.901432126430006</v>
      </c>
      <c r="L326" s="157">
        <f>SUM(L327)</f>
        <v>0</v>
      </c>
      <c r="M326" s="157">
        <v>0</v>
      </c>
      <c r="N326" s="338">
        <v>0</v>
      </c>
      <c r="O326" s="134">
        <f t="shared" si="290"/>
        <v>8479000</v>
      </c>
      <c r="P326" s="232"/>
      <c r="Q326" s="137"/>
      <c r="R326" s="137"/>
      <c r="S326" s="157">
        <f t="shared" si="291"/>
        <v>2450552.4300000002</v>
      </c>
      <c r="T326" s="219">
        <f t="shared" si="289"/>
        <v>28.901432126430006</v>
      </c>
    </row>
    <row r="327" spans="1:20" ht="43.5">
      <c r="A327" s="11"/>
      <c r="B327" s="11"/>
      <c r="C327" s="11"/>
      <c r="D327" s="11"/>
      <c r="E327" s="11"/>
      <c r="F327" s="126" t="s">
        <v>812</v>
      </c>
      <c r="G327" s="31" t="s">
        <v>287</v>
      </c>
      <c r="H327" s="106" t="s">
        <v>672</v>
      </c>
      <c r="I327" s="78">
        <f>SUM(I328)</f>
        <v>1229000</v>
      </c>
      <c r="J327" s="78">
        <f>SUM(J328)</f>
        <v>707889.4</v>
      </c>
      <c r="K327" s="72">
        <f t="shared" si="287"/>
        <v>57.598812042310819</v>
      </c>
      <c r="L327" s="78">
        <v>0</v>
      </c>
      <c r="M327" s="78">
        <v>0</v>
      </c>
      <c r="N327" s="338">
        <v>0</v>
      </c>
      <c r="O327" s="72">
        <f t="shared" si="290"/>
        <v>1229000</v>
      </c>
      <c r="P327" s="92"/>
      <c r="Q327" s="91"/>
      <c r="R327" s="91"/>
      <c r="S327" s="78">
        <f t="shared" si="291"/>
        <v>707889.4</v>
      </c>
      <c r="T327" s="77">
        <f t="shared" si="289"/>
        <v>57.598812042310819</v>
      </c>
    </row>
    <row r="328" spans="1:20" ht="49.5" customHeight="1">
      <c r="A328" s="11"/>
      <c r="B328" s="11"/>
      <c r="C328" s="11"/>
      <c r="D328" s="11"/>
      <c r="E328" s="11"/>
      <c r="F328" s="364" t="s">
        <v>674</v>
      </c>
      <c r="G328" s="24" t="s">
        <v>17</v>
      </c>
      <c r="H328" s="104" t="s">
        <v>673</v>
      </c>
      <c r="I328" s="82">
        <v>1229000</v>
      </c>
      <c r="J328" s="82">
        <v>707889.4</v>
      </c>
      <c r="K328" s="71">
        <f t="shared" si="287"/>
        <v>57.598812042310819</v>
      </c>
      <c r="L328" s="82">
        <v>0</v>
      </c>
      <c r="M328" s="82">
        <v>0</v>
      </c>
      <c r="N328" s="338">
        <v>0</v>
      </c>
      <c r="O328" s="71">
        <f t="shared" si="290"/>
        <v>1229000</v>
      </c>
      <c r="P328" s="93"/>
      <c r="Q328" s="75"/>
      <c r="R328" s="75"/>
      <c r="S328" s="82">
        <f t="shared" si="291"/>
        <v>707889.4</v>
      </c>
      <c r="T328" s="83">
        <f t="shared" si="289"/>
        <v>57.598812042310819</v>
      </c>
    </row>
    <row r="329" spans="1:20" ht="42.75" customHeight="1">
      <c r="A329" s="11"/>
      <c r="B329" s="11"/>
      <c r="C329" s="11"/>
      <c r="D329" s="11"/>
      <c r="E329" s="11"/>
      <c r="F329" s="126" t="s">
        <v>796</v>
      </c>
      <c r="G329" s="24"/>
      <c r="H329" s="31" t="s">
        <v>288</v>
      </c>
      <c r="I329" s="78">
        <f>SUM(I330:I330)</f>
        <v>6800000</v>
      </c>
      <c r="J329" s="78">
        <f>SUM(J330:J330)</f>
        <v>1648343.03</v>
      </c>
      <c r="K329" s="72">
        <f t="shared" si="287"/>
        <v>24.240338676470589</v>
      </c>
      <c r="L329" s="82">
        <v>0</v>
      </c>
      <c r="M329" s="82">
        <v>0</v>
      </c>
      <c r="N329" s="338">
        <v>0</v>
      </c>
      <c r="O329" s="72">
        <f t="shared" si="290"/>
        <v>6800000</v>
      </c>
      <c r="P329" s="92"/>
      <c r="Q329" s="91"/>
      <c r="R329" s="91"/>
      <c r="S329" s="78">
        <f t="shared" si="291"/>
        <v>1648343.03</v>
      </c>
      <c r="T329" s="77">
        <f t="shared" si="289"/>
        <v>24.240338676470589</v>
      </c>
    </row>
    <row r="330" spans="1:20" ht="36.75" customHeight="1">
      <c r="A330" s="11"/>
      <c r="B330" s="11"/>
      <c r="C330" s="11"/>
      <c r="D330" s="11"/>
      <c r="E330" s="11"/>
      <c r="F330" s="120" t="s">
        <v>37</v>
      </c>
      <c r="G330" s="24"/>
      <c r="H330" s="104" t="s">
        <v>805</v>
      </c>
      <c r="I330" s="82">
        <v>6800000</v>
      </c>
      <c r="J330" s="82">
        <v>1648343.03</v>
      </c>
      <c r="K330" s="71">
        <f t="shared" si="287"/>
        <v>24.240338676470589</v>
      </c>
      <c r="L330" s="82">
        <v>0</v>
      </c>
      <c r="M330" s="82">
        <v>0</v>
      </c>
      <c r="N330" s="338">
        <v>0</v>
      </c>
      <c r="O330" s="71">
        <f t="shared" si="290"/>
        <v>6800000</v>
      </c>
      <c r="P330" s="93"/>
      <c r="Q330" s="75"/>
      <c r="R330" s="75"/>
      <c r="S330" s="82">
        <f t="shared" si="291"/>
        <v>1648343.03</v>
      </c>
      <c r="T330" s="83">
        <f t="shared" si="289"/>
        <v>24.240338676470589</v>
      </c>
    </row>
    <row r="331" spans="1:20" ht="33" hidden="1" customHeight="1">
      <c r="A331" s="11" t="s">
        <v>289</v>
      </c>
      <c r="B331" s="30"/>
      <c r="C331" s="30"/>
      <c r="D331" s="30"/>
      <c r="E331" s="30"/>
      <c r="F331" s="110" t="s">
        <v>290</v>
      </c>
      <c r="G331" s="24"/>
      <c r="H331" s="31" t="s">
        <v>291</v>
      </c>
      <c r="I331" s="78">
        <f>SUM(I332)</f>
        <v>0</v>
      </c>
      <c r="J331" s="78">
        <f>SUM(J332)</f>
        <v>0</v>
      </c>
      <c r="K331" s="71" t="e">
        <f t="shared" si="287"/>
        <v>#DIV/0!</v>
      </c>
      <c r="L331" s="78">
        <f>SUM(L332)</f>
        <v>0</v>
      </c>
      <c r="M331" s="78">
        <v>0</v>
      </c>
      <c r="N331" s="338" t="e">
        <f t="shared" si="304"/>
        <v>#DIV/0!</v>
      </c>
      <c r="O331" s="72">
        <f t="shared" si="290"/>
        <v>0</v>
      </c>
      <c r="P331" s="92"/>
      <c r="Q331" s="91"/>
      <c r="R331" s="91"/>
      <c r="S331" s="78">
        <f t="shared" si="291"/>
        <v>0</v>
      </c>
      <c r="T331" s="77" t="e">
        <f t="shared" si="289"/>
        <v>#DIV/0!</v>
      </c>
    </row>
    <row r="332" spans="1:20" ht="30.75" hidden="1" customHeight="1">
      <c r="A332" s="7"/>
      <c r="B332" s="12"/>
      <c r="C332" s="12"/>
      <c r="D332" s="12"/>
      <c r="E332" s="12"/>
      <c r="F332" s="179" t="s">
        <v>292</v>
      </c>
      <c r="G332" s="24"/>
      <c r="H332" s="24" t="s">
        <v>293</v>
      </c>
      <c r="I332" s="82">
        <v>0</v>
      </c>
      <c r="J332" s="82">
        <v>0</v>
      </c>
      <c r="K332" s="71" t="e">
        <f t="shared" si="287"/>
        <v>#DIV/0!</v>
      </c>
      <c r="L332" s="78">
        <f>SUM(L333)</f>
        <v>0</v>
      </c>
      <c r="M332" s="78">
        <v>0</v>
      </c>
      <c r="N332" s="338" t="e">
        <f t="shared" si="304"/>
        <v>#DIV/0!</v>
      </c>
      <c r="O332" s="71">
        <f t="shared" si="290"/>
        <v>0</v>
      </c>
      <c r="P332" s="92"/>
      <c r="Q332" s="91"/>
      <c r="R332" s="91"/>
      <c r="S332" s="82">
        <f>SUM(J332)</f>
        <v>0</v>
      </c>
      <c r="T332" s="83" t="e">
        <f t="shared" si="289"/>
        <v>#DIV/0!</v>
      </c>
    </row>
    <row r="333" spans="1:20" ht="44.25" customHeight="1">
      <c r="A333" s="7"/>
      <c r="B333" s="12"/>
      <c r="C333" s="12"/>
      <c r="D333" s="12"/>
      <c r="E333" s="12"/>
      <c r="F333" s="110" t="s">
        <v>675</v>
      </c>
      <c r="G333" s="24"/>
      <c r="H333" s="31" t="s">
        <v>294</v>
      </c>
      <c r="I333" s="78">
        <f>SUM(I334)</f>
        <v>450000</v>
      </c>
      <c r="J333" s="78">
        <f>SUM(J334)</f>
        <v>94320</v>
      </c>
      <c r="K333" s="107">
        <f t="shared" si="287"/>
        <v>20.96</v>
      </c>
      <c r="L333" s="82">
        <f>SUM(L334:L334)</f>
        <v>0</v>
      </c>
      <c r="M333" s="82">
        <v>0</v>
      </c>
      <c r="N333" s="338">
        <v>0</v>
      </c>
      <c r="O333" s="72">
        <f t="shared" si="290"/>
        <v>450000</v>
      </c>
      <c r="P333" s="93"/>
      <c r="Q333" s="75"/>
      <c r="R333" s="75"/>
      <c r="S333" s="78">
        <f t="shared" si="291"/>
        <v>94320</v>
      </c>
      <c r="T333" s="113">
        <f t="shared" si="289"/>
        <v>20.96</v>
      </c>
    </row>
    <row r="334" spans="1:20" ht="24.75" customHeight="1">
      <c r="A334" s="7"/>
      <c r="B334" s="12"/>
      <c r="C334" s="12"/>
      <c r="D334" s="12"/>
      <c r="E334" s="12"/>
      <c r="F334" s="120" t="s">
        <v>884</v>
      </c>
      <c r="G334" s="24"/>
      <c r="H334" s="24" t="s">
        <v>295</v>
      </c>
      <c r="I334" s="82">
        <v>450000</v>
      </c>
      <c r="J334" s="82">
        <v>94320</v>
      </c>
      <c r="K334" s="71">
        <f t="shared" si="287"/>
        <v>20.96</v>
      </c>
      <c r="L334" s="78">
        <v>0</v>
      </c>
      <c r="M334" s="78"/>
      <c r="N334" s="338">
        <v>0</v>
      </c>
      <c r="O334" s="71">
        <f>SUM(I334)</f>
        <v>450000</v>
      </c>
      <c r="P334" s="93"/>
      <c r="Q334" s="75"/>
      <c r="R334" s="75"/>
      <c r="S334" s="82">
        <f>SUM(J334)</f>
        <v>94320</v>
      </c>
      <c r="T334" s="83">
        <f t="shared" si="289"/>
        <v>20.96</v>
      </c>
    </row>
    <row r="335" spans="1:20" s="1" customFormat="1" ht="45" customHeight="1">
      <c r="A335" s="21" t="s">
        <v>296</v>
      </c>
      <c r="B335" s="54" t="s">
        <v>20</v>
      </c>
      <c r="C335" s="54" t="s">
        <v>297</v>
      </c>
      <c r="D335" s="54"/>
      <c r="E335" s="54"/>
      <c r="F335" s="418" t="s">
        <v>676</v>
      </c>
      <c r="G335" s="31" t="s">
        <v>17</v>
      </c>
      <c r="H335" s="106" t="s">
        <v>677</v>
      </c>
      <c r="I335" s="78">
        <f>SUM(I336+I338+I353)</f>
        <v>624661.93999999994</v>
      </c>
      <c r="J335" s="78">
        <f>SUM(J336+J338+J353)</f>
        <v>24892.51</v>
      </c>
      <c r="K335" s="107">
        <f t="shared" ref="K335:K354" si="329">SUM(J335/I335*100)</f>
        <v>3.9849570473270708</v>
      </c>
      <c r="L335" s="78">
        <f>SUM(L338)</f>
        <v>49047653.060000002</v>
      </c>
      <c r="M335" s="78">
        <f>SUM(M338)</f>
        <v>2533487.4900000002</v>
      </c>
      <c r="N335" s="304">
        <f t="shared" si="304"/>
        <v>5.1653592617383435</v>
      </c>
      <c r="O335" s="72">
        <f t="shared" ref="O335:O344" si="330">SUM(I335,L335)</f>
        <v>49672315</v>
      </c>
      <c r="P335" s="91"/>
      <c r="Q335" s="91"/>
      <c r="R335" s="91"/>
      <c r="S335" s="78">
        <f t="shared" ref="S335:S344" si="331">SUM(J335,M335)</f>
        <v>2558380</v>
      </c>
      <c r="T335" s="78">
        <f t="shared" ref="T335:T344" si="332">SUM(S335/O335*100)</f>
        <v>5.1505149296947401</v>
      </c>
    </row>
    <row r="336" spans="1:20" s="170" customFormat="1" ht="39.75" hidden="1" customHeight="1" thickBot="1">
      <c r="A336" s="309"/>
      <c r="B336" s="310"/>
      <c r="C336" s="310"/>
      <c r="D336" s="310"/>
      <c r="E336" s="310"/>
      <c r="F336" s="152" t="s">
        <v>776</v>
      </c>
      <c r="G336" s="49"/>
      <c r="H336" s="153" t="s">
        <v>683</v>
      </c>
      <c r="I336" s="97">
        <f>SUM(I337)</f>
        <v>0</v>
      </c>
      <c r="J336" s="311"/>
      <c r="K336" s="71" t="e">
        <f t="shared" si="329"/>
        <v>#DIV/0!</v>
      </c>
      <c r="L336" s="97"/>
      <c r="M336" s="97"/>
      <c r="N336" s="304" t="e">
        <f t="shared" si="304"/>
        <v>#DIV/0!</v>
      </c>
      <c r="O336" s="246">
        <f t="shared" si="330"/>
        <v>0</v>
      </c>
      <c r="P336" s="171"/>
      <c r="Q336" s="171"/>
      <c r="R336" s="171"/>
      <c r="S336" s="95">
        <f t="shared" si="331"/>
        <v>0</v>
      </c>
      <c r="T336" s="172" t="e">
        <f t="shared" si="332"/>
        <v>#DIV/0!</v>
      </c>
    </row>
    <row r="337" spans="1:22" s="170" customFormat="1" ht="28.5" hidden="1" customHeight="1" thickBot="1">
      <c r="A337" s="309"/>
      <c r="B337" s="310"/>
      <c r="C337" s="310"/>
      <c r="D337" s="310"/>
      <c r="E337" s="310"/>
      <c r="F337" s="156" t="s">
        <v>684</v>
      </c>
      <c r="G337" s="49"/>
      <c r="H337" s="111" t="s">
        <v>685</v>
      </c>
      <c r="I337" s="95">
        <v>0</v>
      </c>
      <c r="J337" s="311"/>
      <c r="K337" s="71" t="e">
        <f t="shared" si="329"/>
        <v>#DIV/0!</v>
      </c>
      <c r="L337" s="97"/>
      <c r="M337" s="97"/>
      <c r="N337" s="304" t="e">
        <f t="shared" si="304"/>
        <v>#DIV/0!</v>
      </c>
      <c r="O337" s="167">
        <f t="shared" si="330"/>
        <v>0</v>
      </c>
      <c r="P337" s="171"/>
      <c r="Q337" s="171"/>
      <c r="R337" s="171"/>
      <c r="S337" s="95">
        <f t="shared" si="331"/>
        <v>0</v>
      </c>
      <c r="T337" s="172" t="e">
        <f t="shared" si="332"/>
        <v>#DIV/0!</v>
      </c>
    </row>
    <row r="338" spans="1:22" ht="33.75" customHeight="1" thickBot="1">
      <c r="A338" s="11"/>
      <c r="B338" s="30"/>
      <c r="C338" s="30"/>
      <c r="D338" s="30"/>
      <c r="E338" s="30"/>
      <c r="F338" s="380" t="s">
        <v>678</v>
      </c>
      <c r="G338" s="24"/>
      <c r="H338" s="106" t="s">
        <v>679</v>
      </c>
      <c r="I338" s="78">
        <f>SUM(I341+I343+I339)</f>
        <v>594661.93999999994</v>
      </c>
      <c r="J338" s="112">
        <f>SUM(J339,J343)</f>
        <v>24892.51</v>
      </c>
      <c r="K338" s="71">
        <f t="shared" si="329"/>
        <v>4.1859934738718945</v>
      </c>
      <c r="L338" s="112">
        <f>SUM(L343)</f>
        <v>49047653.060000002</v>
      </c>
      <c r="M338" s="112">
        <f>SUM(M343)</f>
        <v>2533487.4900000002</v>
      </c>
      <c r="N338" s="304">
        <f t="shared" si="304"/>
        <v>5.1653592617383435</v>
      </c>
      <c r="O338" s="107">
        <f t="shared" si="330"/>
        <v>49642315</v>
      </c>
      <c r="P338" s="144"/>
      <c r="Q338" s="144"/>
      <c r="R338" s="144"/>
      <c r="S338" s="112">
        <f t="shared" si="331"/>
        <v>2558380</v>
      </c>
      <c r="T338" s="112">
        <f t="shared" si="332"/>
        <v>5.1536275050831133</v>
      </c>
    </row>
    <row r="339" spans="1:22" ht="36.75" customHeight="1" thickBot="1">
      <c r="A339" s="11"/>
      <c r="B339" s="30"/>
      <c r="C339" s="30"/>
      <c r="D339" s="30"/>
      <c r="E339" s="30"/>
      <c r="F339" s="381" t="s">
        <v>299</v>
      </c>
      <c r="G339" s="24"/>
      <c r="H339" s="104" t="s">
        <v>681</v>
      </c>
      <c r="I339" s="82">
        <f>SUM(I340:I340)</f>
        <v>140000</v>
      </c>
      <c r="J339" s="78">
        <f>SUM(J340:J340)</f>
        <v>0</v>
      </c>
      <c r="K339" s="71">
        <f t="shared" si="329"/>
        <v>0</v>
      </c>
      <c r="L339" s="78">
        <v>0</v>
      </c>
      <c r="M339" s="78">
        <v>0</v>
      </c>
      <c r="N339" s="338">
        <v>0</v>
      </c>
      <c r="O339" s="108">
        <f t="shared" si="330"/>
        <v>140000</v>
      </c>
      <c r="P339" s="91"/>
      <c r="Q339" s="91"/>
      <c r="R339" s="91"/>
      <c r="S339" s="78">
        <f t="shared" si="331"/>
        <v>0</v>
      </c>
      <c r="T339" s="77">
        <f t="shared" si="332"/>
        <v>0</v>
      </c>
    </row>
    <row r="340" spans="1:22" ht="36" customHeight="1" thickBot="1">
      <c r="A340" s="11"/>
      <c r="B340" s="30"/>
      <c r="C340" s="30"/>
      <c r="D340" s="30"/>
      <c r="E340" s="30"/>
      <c r="F340" s="382" t="s">
        <v>300</v>
      </c>
      <c r="G340" s="24"/>
      <c r="H340" s="104" t="s">
        <v>682</v>
      </c>
      <c r="I340" s="96">
        <v>140000</v>
      </c>
      <c r="J340" s="96">
        <v>0</v>
      </c>
      <c r="K340" s="71">
        <f t="shared" si="329"/>
        <v>0</v>
      </c>
      <c r="L340" s="78">
        <v>0</v>
      </c>
      <c r="M340" s="78">
        <v>0</v>
      </c>
      <c r="N340" s="338">
        <v>0</v>
      </c>
      <c r="O340" s="71">
        <f t="shared" si="330"/>
        <v>140000</v>
      </c>
      <c r="P340" s="75"/>
      <c r="Q340" s="75"/>
      <c r="R340" s="75"/>
      <c r="S340" s="82">
        <f t="shared" si="331"/>
        <v>0</v>
      </c>
      <c r="T340" s="82">
        <f t="shared" si="332"/>
        <v>0</v>
      </c>
    </row>
    <row r="341" spans="1:22" ht="36.75" hidden="1" customHeight="1" thickBot="1">
      <c r="A341" s="11"/>
      <c r="B341" s="30"/>
      <c r="C341" s="30"/>
      <c r="D341" s="30"/>
      <c r="E341" s="30"/>
      <c r="F341" s="152" t="s">
        <v>680</v>
      </c>
      <c r="G341" s="49"/>
      <c r="H341" s="153" t="s">
        <v>681</v>
      </c>
      <c r="I341" s="97">
        <f>SUM(I342)</f>
        <v>0</v>
      </c>
      <c r="J341" s="96"/>
      <c r="K341" s="71" t="e">
        <f t="shared" si="329"/>
        <v>#DIV/0!</v>
      </c>
      <c r="L341" s="78"/>
      <c r="M341" s="78"/>
      <c r="N341" s="338" t="e">
        <f t="shared" si="304"/>
        <v>#DIV/0!</v>
      </c>
      <c r="O341" s="107">
        <f t="shared" si="330"/>
        <v>0</v>
      </c>
      <c r="P341" s="75"/>
      <c r="Q341" s="75"/>
      <c r="R341" s="75"/>
      <c r="S341" s="82">
        <f t="shared" si="331"/>
        <v>0</v>
      </c>
      <c r="T341" s="83" t="e">
        <f t="shared" ref="T341:T342" si="333">SUM(S341/O341*100)</f>
        <v>#DIV/0!</v>
      </c>
    </row>
    <row r="342" spans="1:22" ht="28.5" hidden="1" customHeight="1" thickBot="1">
      <c r="A342" s="11"/>
      <c r="B342" s="30"/>
      <c r="C342" s="30"/>
      <c r="D342" s="30"/>
      <c r="E342" s="30"/>
      <c r="F342" s="156" t="s">
        <v>300</v>
      </c>
      <c r="G342" s="49"/>
      <c r="H342" s="111" t="s">
        <v>682</v>
      </c>
      <c r="I342" s="95">
        <v>0</v>
      </c>
      <c r="J342" s="96"/>
      <c r="K342" s="71" t="e">
        <f t="shared" si="329"/>
        <v>#DIV/0!</v>
      </c>
      <c r="L342" s="78"/>
      <c r="M342" s="78"/>
      <c r="N342" s="338" t="e">
        <f t="shared" si="304"/>
        <v>#DIV/0!</v>
      </c>
      <c r="O342" s="71">
        <f t="shared" si="330"/>
        <v>0</v>
      </c>
      <c r="P342" s="75"/>
      <c r="Q342" s="75"/>
      <c r="R342" s="75"/>
      <c r="S342" s="82">
        <f t="shared" si="331"/>
        <v>0</v>
      </c>
      <c r="T342" s="83" t="e">
        <f t="shared" si="333"/>
        <v>#DIV/0!</v>
      </c>
      <c r="V342" s="383" t="s">
        <v>494</v>
      </c>
    </row>
    <row r="343" spans="1:22" ht="31.5" customHeight="1" thickBot="1">
      <c r="A343" s="11"/>
      <c r="B343" s="30"/>
      <c r="C343" s="30"/>
      <c r="D343" s="30"/>
      <c r="E343" s="30"/>
      <c r="F343" s="381" t="s">
        <v>885</v>
      </c>
      <c r="G343" s="24"/>
      <c r="H343" s="106" t="s">
        <v>886</v>
      </c>
      <c r="I343" s="78">
        <f>SUM(I344:I345)</f>
        <v>454661.94</v>
      </c>
      <c r="J343" s="78">
        <f>SUM(J344)</f>
        <v>24892.51</v>
      </c>
      <c r="K343" s="71">
        <f t="shared" si="329"/>
        <v>5.4749491457323209</v>
      </c>
      <c r="L343" s="78">
        <f>SUM(L344+L345)</f>
        <v>49047653.060000002</v>
      </c>
      <c r="M343" s="78">
        <f>SUM(M344+M345)</f>
        <v>2533487.4900000002</v>
      </c>
      <c r="N343" s="304">
        <f t="shared" si="304"/>
        <v>5.1653592617383435</v>
      </c>
      <c r="O343" s="72">
        <f t="shared" si="330"/>
        <v>49502315</v>
      </c>
      <c r="P343" s="91"/>
      <c r="Q343" s="91"/>
      <c r="R343" s="91"/>
      <c r="S343" s="78">
        <f t="shared" si="331"/>
        <v>2558380</v>
      </c>
      <c r="T343" s="77">
        <f t="shared" si="332"/>
        <v>5.1682027396092485</v>
      </c>
    </row>
    <row r="344" spans="1:22" ht="69.75" customHeight="1" thickBot="1">
      <c r="A344" s="11"/>
      <c r="B344" s="30"/>
      <c r="C344" s="30"/>
      <c r="D344" s="30"/>
      <c r="E344" s="30"/>
      <c r="F344" s="382" t="s">
        <v>887</v>
      </c>
      <c r="G344" s="24"/>
      <c r="H344" s="104" t="s">
        <v>888</v>
      </c>
      <c r="I344" s="96">
        <v>454661.94</v>
      </c>
      <c r="J344" s="96">
        <v>24892.51</v>
      </c>
      <c r="K344" s="71">
        <f t="shared" si="329"/>
        <v>5.4749491457323209</v>
      </c>
      <c r="L344" s="109">
        <v>44447653.060000002</v>
      </c>
      <c r="M344" s="109">
        <v>2433487.4900000002</v>
      </c>
      <c r="N344" s="338">
        <f t="shared" si="304"/>
        <v>5.4749515946658178</v>
      </c>
      <c r="O344" s="71">
        <f t="shared" si="330"/>
        <v>44902315</v>
      </c>
      <c r="P344" s="75"/>
      <c r="Q344" s="75"/>
      <c r="R344" s="75"/>
      <c r="S344" s="82">
        <f t="shared" si="331"/>
        <v>2458380</v>
      </c>
      <c r="T344" s="83">
        <f t="shared" si="332"/>
        <v>5.4749515698689484</v>
      </c>
    </row>
    <row r="345" spans="1:22" ht="72" customHeight="1" thickBot="1">
      <c r="A345" s="11"/>
      <c r="B345" s="30"/>
      <c r="C345" s="30"/>
      <c r="D345" s="30"/>
      <c r="E345" s="30"/>
      <c r="F345" s="382" t="s">
        <v>887</v>
      </c>
      <c r="G345" s="24"/>
      <c r="H345" s="104" t="s">
        <v>889</v>
      </c>
      <c r="I345" s="96">
        <v>0</v>
      </c>
      <c r="J345" s="96">
        <v>0</v>
      </c>
      <c r="K345" s="71">
        <v>0</v>
      </c>
      <c r="L345" s="109">
        <v>4600000</v>
      </c>
      <c r="M345" s="109">
        <v>100000</v>
      </c>
      <c r="N345" s="338">
        <f t="shared" si="304"/>
        <v>2.1739130434782608</v>
      </c>
      <c r="O345" s="71">
        <f t="shared" ref="O345" si="334">SUM(I345,L345)</f>
        <v>4600000</v>
      </c>
      <c r="P345" s="75"/>
      <c r="Q345" s="75"/>
      <c r="R345" s="75"/>
      <c r="S345" s="82">
        <f t="shared" ref="S345" si="335">SUM(J345,M345)</f>
        <v>100000</v>
      </c>
      <c r="T345" s="83">
        <f t="shared" ref="T345" si="336">SUM(S345/O345*100)</f>
        <v>2.1739130434782608</v>
      </c>
    </row>
    <row r="346" spans="1:22" ht="39.75" hidden="1" customHeight="1" thickBot="1">
      <c r="A346" s="11"/>
      <c r="B346" s="30"/>
      <c r="C346" s="30"/>
      <c r="D346" s="30"/>
      <c r="E346" s="30"/>
      <c r="F346" s="152" t="s">
        <v>776</v>
      </c>
      <c r="G346" s="49"/>
      <c r="H346" s="153" t="s">
        <v>683</v>
      </c>
      <c r="I346" s="97">
        <f>SUM(I347)</f>
        <v>0</v>
      </c>
      <c r="J346" s="96"/>
      <c r="K346" s="71" t="e">
        <f t="shared" si="329"/>
        <v>#DIV/0!</v>
      </c>
      <c r="L346" s="78"/>
      <c r="M346" s="78"/>
      <c r="N346" s="338" t="e">
        <f t="shared" si="304"/>
        <v>#DIV/0!</v>
      </c>
      <c r="O346" s="107">
        <f t="shared" ref="O346:O347" si="337">SUM(I346,L346)</f>
        <v>0</v>
      </c>
      <c r="P346" s="75"/>
      <c r="Q346" s="75"/>
      <c r="R346" s="75"/>
      <c r="S346" s="82">
        <f t="shared" ref="S346:S347" si="338">SUM(J346,M346)</f>
        <v>0</v>
      </c>
      <c r="T346" s="83" t="e">
        <f t="shared" ref="T346:T347" si="339">SUM(S346/O346*100)</f>
        <v>#DIV/0!</v>
      </c>
    </row>
    <row r="347" spans="1:22" ht="28.5" hidden="1" customHeight="1" thickBot="1">
      <c r="A347" s="11"/>
      <c r="B347" s="30"/>
      <c r="C347" s="30"/>
      <c r="D347" s="30"/>
      <c r="E347" s="30"/>
      <c r="F347" s="156" t="s">
        <v>684</v>
      </c>
      <c r="G347" s="49"/>
      <c r="H347" s="111" t="s">
        <v>685</v>
      </c>
      <c r="I347" s="95">
        <v>0</v>
      </c>
      <c r="J347" s="96"/>
      <c r="K347" s="71" t="e">
        <f t="shared" si="329"/>
        <v>#DIV/0!</v>
      </c>
      <c r="L347" s="78"/>
      <c r="M347" s="78"/>
      <c r="N347" s="338" t="e">
        <f t="shared" si="304"/>
        <v>#DIV/0!</v>
      </c>
      <c r="O347" s="71">
        <f t="shared" si="337"/>
        <v>0</v>
      </c>
      <c r="P347" s="75"/>
      <c r="Q347" s="75"/>
      <c r="R347" s="75"/>
      <c r="S347" s="82">
        <f t="shared" si="338"/>
        <v>0</v>
      </c>
      <c r="T347" s="83" t="e">
        <f t="shared" si="339"/>
        <v>#DIV/0!</v>
      </c>
    </row>
    <row r="348" spans="1:22" ht="30.75" hidden="1" customHeight="1" thickBot="1">
      <c r="A348" s="11"/>
      <c r="B348" s="30"/>
      <c r="C348" s="30"/>
      <c r="D348" s="30"/>
      <c r="E348" s="30"/>
      <c r="F348" s="154" t="s">
        <v>302</v>
      </c>
      <c r="G348" s="24"/>
      <c r="H348" s="31" t="s">
        <v>303</v>
      </c>
      <c r="I348" s="98">
        <f>SUM(I349:I350)</f>
        <v>0</v>
      </c>
      <c r="J348" s="96"/>
      <c r="K348" s="71" t="e">
        <f t="shared" si="329"/>
        <v>#DIV/0!</v>
      </c>
      <c r="L348" s="78"/>
      <c r="M348" s="78"/>
      <c r="N348" s="338" t="e">
        <f t="shared" si="304"/>
        <v>#DIV/0!</v>
      </c>
      <c r="O348" s="71">
        <f t="shared" ref="O348:O354" si="340">SUM(I348,L348)</f>
        <v>0</v>
      </c>
      <c r="P348" s="75"/>
      <c r="Q348" s="75"/>
      <c r="R348" s="75"/>
      <c r="S348" s="82">
        <f t="shared" ref="S348:S354" si="341">SUM(J348,M348)</f>
        <v>0</v>
      </c>
      <c r="T348" s="83" t="e">
        <f t="shared" ref="T348:T354" si="342">SUM(S348/O348*100)</f>
        <v>#DIV/0!</v>
      </c>
    </row>
    <row r="349" spans="1:22" ht="30.75" hidden="1" customHeight="1" thickBot="1">
      <c r="A349" s="11"/>
      <c r="B349" s="30"/>
      <c r="C349" s="30"/>
      <c r="D349" s="30"/>
      <c r="E349" s="30"/>
      <c r="F349" s="354" t="s">
        <v>304</v>
      </c>
      <c r="G349" s="24"/>
      <c r="H349" s="24" t="s">
        <v>305</v>
      </c>
      <c r="I349" s="96">
        <v>0</v>
      </c>
      <c r="J349" s="96"/>
      <c r="K349" s="71" t="e">
        <f t="shared" si="329"/>
        <v>#DIV/0!</v>
      </c>
      <c r="L349" s="78"/>
      <c r="M349" s="78"/>
      <c r="N349" s="338" t="e">
        <f t="shared" si="304"/>
        <v>#DIV/0!</v>
      </c>
      <c r="O349" s="71">
        <f t="shared" si="340"/>
        <v>0</v>
      </c>
      <c r="P349" s="75"/>
      <c r="Q349" s="75"/>
      <c r="R349" s="75"/>
      <c r="S349" s="82">
        <f t="shared" si="341"/>
        <v>0</v>
      </c>
      <c r="T349" s="83" t="e">
        <f t="shared" si="342"/>
        <v>#DIV/0!</v>
      </c>
    </row>
    <row r="350" spans="1:22" ht="30.75" hidden="1" customHeight="1" thickBot="1">
      <c r="A350" s="11"/>
      <c r="B350" s="30"/>
      <c r="C350" s="30"/>
      <c r="D350" s="30"/>
      <c r="E350" s="30"/>
      <c r="F350" s="155" t="s">
        <v>306</v>
      </c>
      <c r="G350" s="24"/>
      <c r="H350" s="24" t="s">
        <v>307</v>
      </c>
      <c r="I350" s="96">
        <v>0</v>
      </c>
      <c r="J350" s="96"/>
      <c r="K350" s="71" t="e">
        <f t="shared" si="329"/>
        <v>#DIV/0!</v>
      </c>
      <c r="L350" s="78"/>
      <c r="M350" s="78"/>
      <c r="N350" s="338" t="e">
        <f t="shared" si="304"/>
        <v>#DIV/0!</v>
      </c>
      <c r="O350" s="71">
        <f t="shared" si="340"/>
        <v>0</v>
      </c>
      <c r="P350" s="75"/>
      <c r="Q350" s="75"/>
      <c r="R350" s="75"/>
      <c r="S350" s="82">
        <f t="shared" si="341"/>
        <v>0</v>
      </c>
      <c r="T350" s="83" t="e">
        <f t="shared" si="342"/>
        <v>#DIV/0!</v>
      </c>
    </row>
    <row r="351" spans="1:22" ht="62.25" hidden="1" customHeight="1" thickBot="1">
      <c r="A351" s="11"/>
      <c r="B351" s="30"/>
      <c r="C351" s="30"/>
      <c r="D351" s="30"/>
      <c r="E351" s="30"/>
      <c r="F351" s="355" t="s">
        <v>308</v>
      </c>
      <c r="G351" s="49"/>
      <c r="H351" s="55" t="s">
        <v>309</v>
      </c>
      <c r="I351" s="97">
        <f>SUM(I352)</f>
        <v>0</v>
      </c>
      <c r="J351" s="96"/>
      <c r="K351" s="71" t="e">
        <f t="shared" si="329"/>
        <v>#DIV/0!</v>
      </c>
      <c r="L351" s="78"/>
      <c r="M351" s="78"/>
      <c r="N351" s="338" t="e">
        <f t="shared" si="304"/>
        <v>#DIV/0!</v>
      </c>
      <c r="O351" s="71">
        <f t="shared" si="340"/>
        <v>0</v>
      </c>
      <c r="P351" s="75"/>
      <c r="Q351" s="75"/>
      <c r="R351" s="75"/>
      <c r="S351" s="82">
        <f t="shared" si="341"/>
        <v>0</v>
      </c>
      <c r="T351" s="83" t="e">
        <f t="shared" si="342"/>
        <v>#DIV/0!</v>
      </c>
    </row>
    <row r="352" spans="1:22" ht="30.75" hidden="1" customHeight="1" thickBot="1">
      <c r="A352" s="11"/>
      <c r="B352" s="30"/>
      <c r="C352" s="30"/>
      <c r="D352" s="30"/>
      <c r="E352" s="30"/>
      <c r="F352" s="156" t="s">
        <v>310</v>
      </c>
      <c r="G352" s="49"/>
      <c r="H352" s="49" t="s">
        <v>311</v>
      </c>
      <c r="I352" s="95">
        <v>0</v>
      </c>
      <c r="J352" s="96"/>
      <c r="K352" s="71" t="e">
        <f t="shared" si="329"/>
        <v>#DIV/0!</v>
      </c>
      <c r="L352" s="78"/>
      <c r="M352" s="78"/>
      <c r="N352" s="338" t="e">
        <f t="shared" si="304"/>
        <v>#DIV/0!</v>
      </c>
      <c r="O352" s="71">
        <f t="shared" si="340"/>
        <v>0</v>
      </c>
      <c r="P352" s="75"/>
      <c r="Q352" s="75"/>
      <c r="R352" s="75"/>
      <c r="S352" s="82">
        <f t="shared" si="341"/>
        <v>0</v>
      </c>
      <c r="T352" s="83" t="e">
        <f t="shared" si="342"/>
        <v>#DIV/0!</v>
      </c>
    </row>
    <row r="353" spans="1:20" s="170" customFormat="1" ht="48" customHeight="1" thickBot="1">
      <c r="A353" s="309"/>
      <c r="B353" s="310"/>
      <c r="C353" s="310"/>
      <c r="D353" s="310"/>
      <c r="E353" s="310"/>
      <c r="F353" s="378" t="s">
        <v>776</v>
      </c>
      <c r="G353" s="49"/>
      <c r="H353" s="153" t="s">
        <v>683</v>
      </c>
      <c r="I353" s="97">
        <f>SUM(I354)</f>
        <v>30000</v>
      </c>
      <c r="J353" s="97">
        <f>SUM(J354)</f>
        <v>0</v>
      </c>
      <c r="K353" s="107">
        <f t="shared" si="329"/>
        <v>0</v>
      </c>
      <c r="L353" s="97"/>
      <c r="M353" s="97"/>
      <c r="N353" s="338">
        <v>0</v>
      </c>
      <c r="O353" s="246">
        <f t="shared" si="340"/>
        <v>30000</v>
      </c>
      <c r="P353" s="171"/>
      <c r="Q353" s="171"/>
      <c r="R353" s="171"/>
      <c r="S353" s="250">
        <f t="shared" si="341"/>
        <v>0</v>
      </c>
      <c r="T353" s="238">
        <f t="shared" si="342"/>
        <v>0</v>
      </c>
    </row>
    <row r="354" spans="1:20" s="170" customFormat="1" ht="28.5" customHeight="1" thickBot="1">
      <c r="A354" s="309"/>
      <c r="B354" s="310"/>
      <c r="C354" s="310"/>
      <c r="D354" s="310"/>
      <c r="E354" s="310"/>
      <c r="F354" s="379" t="s">
        <v>684</v>
      </c>
      <c r="G354" s="49"/>
      <c r="H354" s="111" t="s">
        <v>685</v>
      </c>
      <c r="I354" s="95">
        <v>30000</v>
      </c>
      <c r="J354" s="311">
        <v>0</v>
      </c>
      <c r="K354" s="71">
        <f t="shared" si="329"/>
        <v>0</v>
      </c>
      <c r="L354" s="97"/>
      <c r="M354" s="97"/>
      <c r="N354" s="338">
        <v>0</v>
      </c>
      <c r="O354" s="167">
        <f t="shared" si="340"/>
        <v>30000</v>
      </c>
      <c r="P354" s="171"/>
      <c r="Q354" s="171"/>
      <c r="R354" s="171"/>
      <c r="S354" s="95">
        <f t="shared" si="341"/>
        <v>0</v>
      </c>
      <c r="T354" s="172">
        <f t="shared" si="342"/>
        <v>0</v>
      </c>
    </row>
    <row r="355" spans="1:20" s="1" customFormat="1" ht="37.5" customHeight="1">
      <c r="A355" s="21" t="s">
        <v>312</v>
      </c>
      <c r="B355" s="54"/>
      <c r="C355" s="54"/>
      <c r="D355" s="54"/>
      <c r="E355" s="54"/>
      <c r="F355" s="418" t="s">
        <v>686</v>
      </c>
      <c r="G355" s="31" t="s">
        <v>17</v>
      </c>
      <c r="H355" s="106" t="s">
        <v>298</v>
      </c>
      <c r="I355" s="78">
        <f>SUM(I359+I361+I363+I356)</f>
        <v>1000000</v>
      </c>
      <c r="J355" s="78">
        <f>SUM(J359+J361+J363+J356)</f>
        <v>233508.45</v>
      </c>
      <c r="K355" s="72">
        <f t="shared" ref="K355:K395" si="343">SUM(J355/I355*100)</f>
        <v>23.350845</v>
      </c>
      <c r="L355" s="78">
        <f t="shared" ref="L355:M357" si="344">SUM(L356)</f>
        <v>2335000</v>
      </c>
      <c r="M355" s="78">
        <f t="shared" si="344"/>
        <v>605370.37</v>
      </c>
      <c r="N355" s="304">
        <f t="shared" si="304"/>
        <v>25.92592591006424</v>
      </c>
      <c r="O355" s="72">
        <f t="shared" ref="O355:O394" si="345">SUM(I355,L355)</f>
        <v>3335000</v>
      </c>
      <c r="P355" s="91"/>
      <c r="Q355" s="91"/>
      <c r="R355" s="91"/>
      <c r="S355" s="78">
        <f t="shared" ref="S355:S393" si="346">SUM(J355,M355)</f>
        <v>838878.82000000007</v>
      </c>
      <c r="T355" s="77">
        <f t="shared" ref="T355:T395" si="347">SUM(S355/O355*100)</f>
        <v>25.153787706146929</v>
      </c>
    </row>
    <row r="356" spans="1:20" s="170" customFormat="1" ht="36.75" customHeight="1">
      <c r="A356" s="309"/>
      <c r="B356" s="310"/>
      <c r="C356" s="310"/>
      <c r="D356" s="310"/>
      <c r="E356" s="310"/>
      <c r="F356" s="270" t="s">
        <v>687</v>
      </c>
      <c r="G356" s="49" t="s">
        <v>93</v>
      </c>
      <c r="H356" s="153" t="s">
        <v>688</v>
      </c>
      <c r="I356" s="97">
        <f>SUM(I358)</f>
        <v>500000</v>
      </c>
      <c r="J356" s="97">
        <f>SUM(J357)</f>
        <v>129629.63</v>
      </c>
      <c r="K356" s="76">
        <f t="shared" ref="K356:K358" si="348">SUM(J356/I356*100)</f>
        <v>25.925926</v>
      </c>
      <c r="L356" s="97">
        <f t="shared" si="344"/>
        <v>2335000</v>
      </c>
      <c r="M356" s="97">
        <f t="shared" si="344"/>
        <v>605370.37</v>
      </c>
      <c r="N356" s="304">
        <f t="shared" si="304"/>
        <v>25.92592591006424</v>
      </c>
      <c r="O356" s="76">
        <f>SUM(O357)</f>
        <v>2835000</v>
      </c>
      <c r="P356" s="168"/>
      <c r="Q356" s="168"/>
      <c r="R356" s="168"/>
      <c r="S356" s="97">
        <f t="shared" ref="S356:S358" si="349">SUM(J356,M356)</f>
        <v>735000</v>
      </c>
      <c r="T356" s="169">
        <f t="shared" ref="T356:T358" si="350">SUM(S356/O356*100)</f>
        <v>25.925925925925924</v>
      </c>
    </row>
    <row r="357" spans="1:20" s="252" customFormat="1" ht="36.75" customHeight="1">
      <c r="A357" s="241"/>
      <c r="B357" s="243"/>
      <c r="C357" s="243"/>
      <c r="D357" s="243"/>
      <c r="E357" s="243"/>
      <c r="F357" s="384" t="s">
        <v>689</v>
      </c>
      <c r="G357" s="153"/>
      <c r="H357" s="153" t="s">
        <v>690</v>
      </c>
      <c r="I357" s="250">
        <f>SUM(I358)</f>
        <v>500000</v>
      </c>
      <c r="J357" s="250">
        <f>SUM(J358)</f>
        <v>129629.63</v>
      </c>
      <c r="K357" s="246">
        <f t="shared" si="348"/>
        <v>25.925926</v>
      </c>
      <c r="L357" s="250">
        <f t="shared" si="344"/>
        <v>2335000</v>
      </c>
      <c r="M357" s="250">
        <f t="shared" si="344"/>
        <v>605370.37</v>
      </c>
      <c r="N357" s="304">
        <f t="shared" si="304"/>
        <v>25.92592591006424</v>
      </c>
      <c r="O357" s="246">
        <f t="shared" ref="O357:O358" si="351">SUM(I357,L357)</f>
        <v>2835000</v>
      </c>
      <c r="P357" s="273"/>
      <c r="Q357" s="273"/>
      <c r="R357" s="273"/>
      <c r="S357" s="250">
        <f t="shared" si="349"/>
        <v>735000</v>
      </c>
      <c r="T357" s="238">
        <f t="shared" si="350"/>
        <v>25.925925925925924</v>
      </c>
    </row>
    <row r="358" spans="1:20" s="170" customFormat="1" ht="34.5" customHeight="1">
      <c r="A358" s="309"/>
      <c r="B358" s="310"/>
      <c r="C358" s="310"/>
      <c r="D358" s="310"/>
      <c r="E358" s="310"/>
      <c r="F358" s="344" t="s">
        <v>891</v>
      </c>
      <c r="G358" s="49" t="s">
        <v>93</v>
      </c>
      <c r="H358" s="111" t="s">
        <v>890</v>
      </c>
      <c r="I358" s="95">
        <v>500000</v>
      </c>
      <c r="J358" s="95">
        <v>129629.63</v>
      </c>
      <c r="K358" s="167">
        <f t="shared" si="348"/>
        <v>25.925926</v>
      </c>
      <c r="L358" s="95">
        <v>2335000</v>
      </c>
      <c r="M358" s="95">
        <v>605370.37</v>
      </c>
      <c r="N358" s="338">
        <f t="shared" si="304"/>
        <v>25.92592591006424</v>
      </c>
      <c r="O358" s="167">
        <f t="shared" si="351"/>
        <v>2835000</v>
      </c>
      <c r="P358" s="171"/>
      <c r="Q358" s="171"/>
      <c r="R358" s="171"/>
      <c r="S358" s="95">
        <f t="shared" si="349"/>
        <v>735000</v>
      </c>
      <c r="T358" s="172">
        <f t="shared" si="350"/>
        <v>25.925925925925924</v>
      </c>
    </row>
    <row r="359" spans="1:20" ht="33" customHeight="1">
      <c r="A359" s="11"/>
      <c r="B359" s="30"/>
      <c r="C359" s="30"/>
      <c r="D359" s="30"/>
      <c r="E359" s="30"/>
      <c r="F359" s="110" t="s">
        <v>320</v>
      </c>
      <c r="G359" s="24"/>
      <c r="H359" s="106" t="s">
        <v>301</v>
      </c>
      <c r="I359" s="78">
        <f>SUM(I360)</f>
        <v>480000</v>
      </c>
      <c r="J359" s="78">
        <f>SUM(J360)</f>
        <v>90138.82</v>
      </c>
      <c r="K359" s="72">
        <f t="shared" ref="K359:K362" si="352">SUM(J359/I359*100)</f>
        <v>18.778920833333334</v>
      </c>
      <c r="L359" s="78">
        <v>0</v>
      </c>
      <c r="M359" s="78">
        <v>0</v>
      </c>
      <c r="N359" s="338">
        <v>0</v>
      </c>
      <c r="O359" s="72">
        <f t="shared" ref="O359:O362" si="353">SUM(I359,L359)</f>
        <v>480000</v>
      </c>
      <c r="P359" s="91"/>
      <c r="Q359" s="91"/>
      <c r="R359" s="91"/>
      <c r="S359" s="78">
        <f t="shared" ref="S359:S362" si="354">SUM(J359,M359)</f>
        <v>90138.82</v>
      </c>
      <c r="T359" s="77">
        <f t="shared" ref="T359:T362" si="355">SUM(S359/O359*100)</f>
        <v>18.778920833333334</v>
      </c>
    </row>
    <row r="360" spans="1:20" ht="25.5" customHeight="1">
      <c r="A360" s="11"/>
      <c r="B360" s="30"/>
      <c r="C360" s="30"/>
      <c r="D360" s="30"/>
      <c r="E360" s="30"/>
      <c r="F360" s="120" t="s">
        <v>322</v>
      </c>
      <c r="G360" s="24"/>
      <c r="H360" s="104" t="s">
        <v>693</v>
      </c>
      <c r="I360" s="82">
        <v>480000</v>
      </c>
      <c r="J360" s="82">
        <v>90138.82</v>
      </c>
      <c r="K360" s="71">
        <f t="shared" si="352"/>
        <v>18.778920833333334</v>
      </c>
      <c r="L360" s="78">
        <v>0</v>
      </c>
      <c r="M360" s="78">
        <v>0</v>
      </c>
      <c r="N360" s="338">
        <v>0</v>
      </c>
      <c r="O360" s="71">
        <f t="shared" si="353"/>
        <v>480000</v>
      </c>
      <c r="P360" s="75"/>
      <c r="Q360" s="75"/>
      <c r="R360" s="75"/>
      <c r="S360" s="82">
        <f t="shared" si="354"/>
        <v>90138.82</v>
      </c>
      <c r="T360" s="83">
        <f t="shared" si="355"/>
        <v>18.778920833333334</v>
      </c>
    </row>
    <row r="361" spans="1:20" s="149" customFormat="1" ht="21" customHeight="1">
      <c r="A361" s="147"/>
      <c r="B361" s="148"/>
      <c r="C361" s="148"/>
      <c r="D361" s="148"/>
      <c r="E361" s="148"/>
      <c r="F361" s="110" t="s">
        <v>323</v>
      </c>
      <c r="G361" s="106"/>
      <c r="H361" s="106" t="s">
        <v>694</v>
      </c>
      <c r="I361" s="112">
        <f>SUM(I362)</f>
        <v>20000</v>
      </c>
      <c r="J361" s="112">
        <f>SUM(J362)</f>
        <v>13740</v>
      </c>
      <c r="K361" s="107">
        <f t="shared" si="352"/>
        <v>68.7</v>
      </c>
      <c r="L361" s="112"/>
      <c r="M361" s="112"/>
      <c r="N361" s="338">
        <v>0</v>
      </c>
      <c r="O361" s="107">
        <f t="shared" si="353"/>
        <v>20000</v>
      </c>
      <c r="P361" s="144"/>
      <c r="Q361" s="144"/>
      <c r="R361" s="144"/>
      <c r="S361" s="112">
        <f t="shared" si="354"/>
        <v>13740</v>
      </c>
      <c r="T361" s="113">
        <f t="shared" si="355"/>
        <v>68.7</v>
      </c>
    </row>
    <row r="362" spans="1:20" ht="27" customHeight="1">
      <c r="A362" s="11"/>
      <c r="B362" s="30"/>
      <c r="C362" s="30"/>
      <c r="D362" s="30"/>
      <c r="E362" s="30"/>
      <c r="F362" s="120" t="s">
        <v>325</v>
      </c>
      <c r="G362" s="24"/>
      <c r="H362" s="104" t="s">
        <v>695</v>
      </c>
      <c r="I362" s="82">
        <v>20000</v>
      </c>
      <c r="J362" s="82">
        <v>13740</v>
      </c>
      <c r="K362" s="71">
        <f t="shared" si="352"/>
        <v>68.7</v>
      </c>
      <c r="L362" s="78"/>
      <c r="M362" s="78"/>
      <c r="N362" s="338">
        <v>0</v>
      </c>
      <c r="O362" s="71">
        <f t="shared" si="353"/>
        <v>20000</v>
      </c>
      <c r="P362" s="75"/>
      <c r="Q362" s="75"/>
      <c r="R362" s="75"/>
      <c r="S362" s="82">
        <f t="shared" si="354"/>
        <v>13740</v>
      </c>
      <c r="T362" s="83">
        <f t="shared" si="355"/>
        <v>68.7</v>
      </c>
    </row>
    <row r="363" spans="1:20" s="170" customFormat="1" ht="29.25" hidden="1">
      <c r="A363" s="309"/>
      <c r="B363" s="310"/>
      <c r="C363" s="310"/>
      <c r="D363" s="310"/>
      <c r="E363" s="310"/>
      <c r="F363" s="270" t="s">
        <v>687</v>
      </c>
      <c r="G363" s="49" t="s">
        <v>93</v>
      </c>
      <c r="H363" s="153" t="s">
        <v>688</v>
      </c>
      <c r="I363" s="97">
        <f>SUM(I365)</f>
        <v>0</v>
      </c>
      <c r="J363" s="97">
        <f>SUM(J364)</f>
        <v>0</v>
      </c>
      <c r="K363" s="76" t="e">
        <f t="shared" si="343"/>
        <v>#DIV/0!</v>
      </c>
      <c r="L363" s="97">
        <f>SUM(L364)</f>
        <v>0</v>
      </c>
      <c r="M363" s="97">
        <f>SUM(M364)</f>
        <v>0</v>
      </c>
      <c r="N363" s="338" t="e">
        <f t="shared" si="304"/>
        <v>#DIV/0!</v>
      </c>
      <c r="O363" s="76">
        <f>SUM(O364)</f>
        <v>0</v>
      </c>
      <c r="P363" s="168"/>
      <c r="Q363" s="168"/>
      <c r="R363" s="168"/>
      <c r="S363" s="97">
        <f t="shared" si="346"/>
        <v>0</v>
      </c>
      <c r="T363" s="169" t="e">
        <f t="shared" si="347"/>
        <v>#DIV/0!</v>
      </c>
    </row>
    <row r="364" spans="1:20" s="252" customFormat="1" ht="27" hidden="1">
      <c r="A364" s="241"/>
      <c r="B364" s="243"/>
      <c r="C364" s="243"/>
      <c r="D364" s="243"/>
      <c r="E364" s="243"/>
      <c r="F364" s="312" t="s">
        <v>689</v>
      </c>
      <c r="G364" s="153"/>
      <c r="H364" s="153" t="s">
        <v>690</v>
      </c>
      <c r="I364" s="250">
        <f>SUM(I365)</f>
        <v>0</v>
      </c>
      <c r="J364" s="250">
        <f>SUM(J365)</f>
        <v>0</v>
      </c>
      <c r="K364" s="246" t="e">
        <f t="shared" si="343"/>
        <v>#DIV/0!</v>
      </c>
      <c r="L364" s="250">
        <f>SUM(L365)</f>
        <v>0</v>
      </c>
      <c r="M364" s="250">
        <f>SUM(M365)</f>
        <v>0</v>
      </c>
      <c r="N364" s="338" t="e">
        <f t="shared" si="304"/>
        <v>#DIV/0!</v>
      </c>
      <c r="O364" s="246">
        <f t="shared" si="345"/>
        <v>0</v>
      </c>
      <c r="P364" s="273"/>
      <c r="Q364" s="273"/>
      <c r="R364" s="273"/>
      <c r="S364" s="250">
        <f t="shared" si="346"/>
        <v>0</v>
      </c>
      <c r="T364" s="238" t="e">
        <f t="shared" si="347"/>
        <v>#DIV/0!</v>
      </c>
    </row>
    <row r="365" spans="1:20" s="170" customFormat="1" ht="24" hidden="1" customHeight="1">
      <c r="A365" s="309"/>
      <c r="B365" s="310"/>
      <c r="C365" s="310"/>
      <c r="D365" s="310"/>
      <c r="E365" s="310"/>
      <c r="F365" s="275" t="s">
        <v>691</v>
      </c>
      <c r="G365" s="49" t="s">
        <v>93</v>
      </c>
      <c r="H365" s="111" t="s">
        <v>692</v>
      </c>
      <c r="I365" s="95">
        <v>0</v>
      </c>
      <c r="J365" s="95">
        <v>0</v>
      </c>
      <c r="K365" s="167" t="e">
        <f t="shared" si="343"/>
        <v>#DIV/0!</v>
      </c>
      <c r="L365" s="95">
        <v>0</v>
      </c>
      <c r="M365" s="95">
        <v>0</v>
      </c>
      <c r="N365" s="338" t="e">
        <f t="shared" si="304"/>
        <v>#DIV/0!</v>
      </c>
      <c r="O365" s="167">
        <f t="shared" si="345"/>
        <v>0</v>
      </c>
      <c r="P365" s="171"/>
      <c r="Q365" s="171"/>
      <c r="R365" s="171"/>
      <c r="S365" s="95">
        <f t="shared" si="346"/>
        <v>0</v>
      </c>
      <c r="T365" s="172" t="e">
        <f t="shared" si="347"/>
        <v>#DIV/0!</v>
      </c>
    </row>
    <row r="366" spans="1:20" ht="26.45" hidden="1" customHeight="1">
      <c r="A366" s="11"/>
      <c r="B366" s="30"/>
      <c r="C366" s="30"/>
      <c r="D366" s="30"/>
      <c r="E366" s="30"/>
      <c r="F366" s="117" t="s">
        <v>316</v>
      </c>
      <c r="G366" s="24"/>
      <c r="H366" s="24" t="s">
        <v>317</v>
      </c>
      <c r="I366" s="82">
        <v>0</v>
      </c>
      <c r="J366" s="82">
        <v>0</v>
      </c>
      <c r="K366" s="71">
        <v>0</v>
      </c>
      <c r="L366" s="82">
        <v>0</v>
      </c>
      <c r="M366" s="82">
        <v>0</v>
      </c>
      <c r="N366" s="338" t="e">
        <f t="shared" si="304"/>
        <v>#DIV/0!</v>
      </c>
      <c r="O366" s="71">
        <f t="shared" si="345"/>
        <v>0</v>
      </c>
      <c r="P366" s="75"/>
      <c r="Q366" s="75"/>
      <c r="R366" s="75"/>
      <c r="S366" s="82">
        <f t="shared" si="346"/>
        <v>0</v>
      </c>
      <c r="T366" s="83" t="e">
        <f t="shared" si="347"/>
        <v>#DIV/0!</v>
      </c>
    </row>
    <row r="367" spans="1:20" ht="15" hidden="1" customHeight="1">
      <c r="A367" s="11"/>
      <c r="B367" s="30"/>
      <c r="C367" s="30"/>
      <c r="D367" s="30"/>
      <c r="E367" s="30"/>
      <c r="F367" s="117" t="s">
        <v>318</v>
      </c>
      <c r="G367" s="24"/>
      <c r="H367" s="24" t="s">
        <v>319</v>
      </c>
      <c r="I367" s="82"/>
      <c r="J367" s="82">
        <v>0</v>
      </c>
      <c r="K367" s="71">
        <v>0</v>
      </c>
      <c r="L367" s="82">
        <v>0</v>
      </c>
      <c r="M367" s="82">
        <v>0</v>
      </c>
      <c r="N367" s="338" t="e">
        <f t="shared" si="304"/>
        <v>#DIV/0!</v>
      </c>
      <c r="O367" s="71">
        <f t="shared" si="345"/>
        <v>0</v>
      </c>
      <c r="P367" s="75"/>
      <c r="Q367" s="75"/>
      <c r="R367" s="75"/>
      <c r="S367" s="82">
        <f t="shared" si="346"/>
        <v>0</v>
      </c>
      <c r="T367" s="83" t="e">
        <f t="shared" si="347"/>
        <v>#DIV/0!</v>
      </c>
    </row>
    <row r="368" spans="1:20" ht="26.25" hidden="1" customHeight="1">
      <c r="A368" s="11"/>
      <c r="B368" s="30"/>
      <c r="C368" s="30"/>
      <c r="D368" s="30"/>
      <c r="E368" s="30"/>
      <c r="F368" s="145" t="s">
        <v>320</v>
      </c>
      <c r="G368" s="24"/>
      <c r="H368" s="106" t="s">
        <v>301</v>
      </c>
      <c r="I368" s="78">
        <f>SUM(I369)</f>
        <v>0</v>
      </c>
      <c r="J368" s="78">
        <f>SUM(J369)</f>
        <v>0</v>
      </c>
      <c r="K368" s="72" t="e">
        <f t="shared" si="343"/>
        <v>#DIV/0!</v>
      </c>
      <c r="L368" s="78">
        <v>0</v>
      </c>
      <c r="M368" s="78">
        <v>0</v>
      </c>
      <c r="N368" s="338" t="e">
        <f t="shared" si="304"/>
        <v>#DIV/0!</v>
      </c>
      <c r="O368" s="72">
        <f t="shared" si="345"/>
        <v>0</v>
      </c>
      <c r="P368" s="91"/>
      <c r="Q368" s="91"/>
      <c r="R368" s="91"/>
      <c r="S368" s="78">
        <f t="shared" si="346"/>
        <v>0</v>
      </c>
      <c r="T368" s="77" t="e">
        <f t="shared" si="347"/>
        <v>#DIV/0!</v>
      </c>
    </row>
    <row r="369" spans="1:20" ht="14.45" hidden="1" customHeight="1">
      <c r="A369" s="11"/>
      <c r="B369" s="30"/>
      <c r="C369" s="30"/>
      <c r="D369" s="30"/>
      <c r="E369" s="30"/>
      <c r="F369" s="117" t="s">
        <v>322</v>
      </c>
      <c r="G369" s="24"/>
      <c r="H369" s="104" t="s">
        <v>693</v>
      </c>
      <c r="I369" s="82">
        <v>0</v>
      </c>
      <c r="J369" s="82">
        <v>0</v>
      </c>
      <c r="K369" s="71" t="e">
        <f t="shared" si="343"/>
        <v>#DIV/0!</v>
      </c>
      <c r="L369" s="78">
        <v>0</v>
      </c>
      <c r="M369" s="78">
        <v>0</v>
      </c>
      <c r="N369" s="338" t="e">
        <f t="shared" si="304"/>
        <v>#DIV/0!</v>
      </c>
      <c r="O369" s="71">
        <f t="shared" si="345"/>
        <v>0</v>
      </c>
      <c r="P369" s="75"/>
      <c r="Q369" s="75"/>
      <c r="R369" s="75"/>
      <c r="S369" s="82">
        <f t="shared" si="346"/>
        <v>0</v>
      </c>
      <c r="T369" s="83" t="e">
        <f t="shared" si="347"/>
        <v>#DIV/0!</v>
      </c>
    </row>
    <row r="370" spans="1:20" s="149" customFormat="1" ht="16.149999999999999" hidden="1" customHeight="1">
      <c r="A370" s="147"/>
      <c r="B370" s="148"/>
      <c r="C370" s="148"/>
      <c r="D370" s="148"/>
      <c r="E370" s="148"/>
      <c r="F370" s="145" t="s">
        <v>323</v>
      </c>
      <c r="G370" s="106"/>
      <c r="H370" s="106" t="s">
        <v>694</v>
      </c>
      <c r="I370" s="112">
        <f>SUM(I371)</f>
        <v>0</v>
      </c>
      <c r="J370" s="112">
        <f>SUM(J371)</f>
        <v>0</v>
      </c>
      <c r="K370" s="107" t="e">
        <f t="shared" si="343"/>
        <v>#DIV/0!</v>
      </c>
      <c r="L370" s="112"/>
      <c r="M370" s="112"/>
      <c r="N370" s="338" t="e">
        <f t="shared" si="304"/>
        <v>#DIV/0!</v>
      </c>
      <c r="O370" s="107">
        <f t="shared" si="345"/>
        <v>0</v>
      </c>
      <c r="P370" s="144"/>
      <c r="Q370" s="144"/>
      <c r="R370" s="144"/>
      <c r="S370" s="112">
        <f t="shared" si="346"/>
        <v>0</v>
      </c>
      <c r="T370" s="113" t="e">
        <f t="shared" si="347"/>
        <v>#DIV/0!</v>
      </c>
    </row>
    <row r="371" spans="1:20" ht="15" hidden="1" customHeight="1">
      <c r="A371" s="11"/>
      <c r="B371" s="30"/>
      <c r="C371" s="30"/>
      <c r="D371" s="30"/>
      <c r="E371" s="30"/>
      <c r="F371" s="117" t="s">
        <v>325</v>
      </c>
      <c r="G371" s="24"/>
      <c r="H371" s="104" t="s">
        <v>695</v>
      </c>
      <c r="I371" s="82">
        <v>0</v>
      </c>
      <c r="J371" s="82">
        <v>0</v>
      </c>
      <c r="K371" s="71" t="e">
        <f t="shared" si="343"/>
        <v>#DIV/0!</v>
      </c>
      <c r="L371" s="78"/>
      <c r="M371" s="78"/>
      <c r="N371" s="338" t="e">
        <f t="shared" si="304"/>
        <v>#DIV/0!</v>
      </c>
      <c r="O371" s="71">
        <f t="shared" si="345"/>
        <v>0</v>
      </c>
      <c r="P371" s="75"/>
      <c r="Q371" s="75"/>
      <c r="R371" s="75"/>
      <c r="S371" s="82">
        <f t="shared" si="346"/>
        <v>0</v>
      </c>
      <c r="T371" s="83" t="e">
        <f t="shared" si="347"/>
        <v>#DIV/0!</v>
      </c>
    </row>
    <row r="372" spans="1:20" s="170" customFormat="1" ht="51.75" customHeight="1">
      <c r="A372" s="309" t="s">
        <v>326</v>
      </c>
      <c r="B372" s="310" t="s">
        <v>20</v>
      </c>
      <c r="C372" s="310" t="s">
        <v>327</v>
      </c>
      <c r="D372" s="310"/>
      <c r="E372" s="310"/>
      <c r="F372" s="418" t="s">
        <v>696</v>
      </c>
      <c r="G372" s="55" t="s">
        <v>17</v>
      </c>
      <c r="H372" s="153" t="s">
        <v>313</v>
      </c>
      <c r="I372" s="97">
        <f>SUM(I388+I396+I428+I430+I432+I436+I438+I442+I444+I446)</f>
        <v>151076185</v>
      </c>
      <c r="J372" s="97">
        <f>SUM(J388+J396+J428+J430+J432+J436+J438+J442+J444+J446)</f>
        <v>31043469.490000002</v>
      </c>
      <c r="K372" s="76">
        <f t="shared" si="343"/>
        <v>20.548221739912218</v>
      </c>
      <c r="L372" s="97">
        <f>SUM(L436+L438+L442)</f>
        <v>4803192.6100000003</v>
      </c>
      <c r="M372" s="97">
        <f>SUM(M436+M438+M442)</f>
        <v>0</v>
      </c>
      <c r="N372" s="338">
        <f t="shared" si="304"/>
        <v>0</v>
      </c>
      <c r="O372" s="76">
        <f t="shared" si="345"/>
        <v>155879377.61000001</v>
      </c>
      <c r="P372" s="76">
        <f t="shared" ref="P372" si="356">SUM(J372,M372)</f>
        <v>31043469.490000002</v>
      </c>
      <c r="Q372" s="76">
        <f t="shared" ref="Q372" si="357">SUM(K372,N372)</f>
        <v>20.548221739912218</v>
      </c>
      <c r="R372" s="76">
        <f t="shared" ref="R372" si="358">SUM(L372,O372)</f>
        <v>160682570.22000003</v>
      </c>
      <c r="S372" s="76">
        <f>SUM(J372+M372)</f>
        <v>31043469.490000002</v>
      </c>
      <c r="T372" s="169">
        <f t="shared" si="347"/>
        <v>19.915058660080572</v>
      </c>
    </row>
    <row r="373" spans="1:20" s="170" customFormat="1" ht="40.15" hidden="1" customHeight="1">
      <c r="A373" s="233"/>
      <c r="B373" s="234"/>
      <c r="C373" s="235"/>
      <c r="D373" s="234"/>
      <c r="E373" s="234"/>
      <c r="F373" s="313" t="s">
        <v>713</v>
      </c>
      <c r="G373" s="55" t="s">
        <v>17</v>
      </c>
      <c r="H373" s="153" t="s">
        <v>321</v>
      </c>
      <c r="I373" s="97">
        <f>SUM(I374:I374)</f>
        <v>0</v>
      </c>
      <c r="J373" s="97">
        <f>SUM(J374:J374)</f>
        <v>0</v>
      </c>
      <c r="K373" s="76" t="e">
        <f t="shared" ref="K373:K380" si="359">SUM(J373/I373*100)</f>
        <v>#DIV/0!</v>
      </c>
      <c r="L373" s="95">
        <v>0</v>
      </c>
      <c r="M373" s="95">
        <v>0</v>
      </c>
      <c r="N373" s="338" t="e">
        <f t="shared" si="304"/>
        <v>#DIV/0!</v>
      </c>
      <c r="O373" s="76">
        <f t="shared" si="345"/>
        <v>0</v>
      </c>
      <c r="P373" s="171"/>
      <c r="Q373" s="171"/>
      <c r="R373" s="171"/>
      <c r="S373" s="250">
        <f>SUM(J373,M373)</f>
        <v>0</v>
      </c>
      <c r="T373" s="238" t="e">
        <f t="shared" ref="T373:T387" si="360">SUM(S373/O373*100)</f>
        <v>#DIV/0!</v>
      </c>
    </row>
    <row r="374" spans="1:20" s="170" customFormat="1" ht="27" hidden="1" customHeight="1">
      <c r="A374" s="233"/>
      <c r="B374" s="234"/>
      <c r="C374" s="235"/>
      <c r="D374" s="234"/>
      <c r="E374" s="234"/>
      <c r="F374" s="275" t="s">
        <v>37</v>
      </c>
      <c r="G374" s="49" t="s">
        <v>17</v>
      </c>
      <c r="H374" s="111" t="s">
        <v>714</v>
      </c>
      <c r="I374" s="95">
        <v>0</v>
      </c>
      <c r="J374" s="95">
        <v>0</v>
      </c>
      <c r="K374" s="167" t="e">
        <f t="shared" si="359"/>
        <v>#DIV/0!</v>
      </c>
      <c r="L374" s="95">
        <v>0</v>
      </c>
      <c r="M374" s="95">
        <v>0</v>
      </c>
      <c r="N374" s="338" t="e">
        <f t="shared" si="304"/>
        <v>#DIV/0!</v>
      </c>
      <c r="O374" s="167">
        <f t="shared" si="345"/>
        <v>0</v>
      </c>
      <c r="P374" s="171"/>
      <c r="Q374" s="171"/>
      <c r="R374" s="171"/>
      <c r="S374" s="95">
        <f t="shared" ref="S374:S387" si="361">SUM(J374,M374)</f>
        <v>0</v>
      </c>
      <c r="T374" s="172" t="e">
        <f t="shared" si="360"/>
        <v>#DIV/0!</v>
      </c>
    </row>
    <row r="375" spans="1:20" s="170" customFormat="1" ht="43.15" hidden="1" customHeight="1">
      <c r="A375" s="233"/>
      <c r="B375" s="234"/>
      <c r="C375" s="235"/>
      <c r="D375" s="234"/>
      <c r="E375" s="234"/>
      <c r="F375" s="313" t="s">
        <v>715</v>
      </c>
      <c r="G375" s="55" t="s">
        <v>17</v>
      </c>
      <c r="H375" s="153" t="s">
        <v>324</v>
      </c>
      <c r="I375" s="97">
        <f>SUM(I376)</f>
        <v>0</v>
      </c>
      <c r="J375" s="97">
        <f>SUM(J376)</f>
        <v>0</v>
      </c>
      <c r="K375" s="76" t="e">
        <f t="shared" si="359"/>
        <v>#DIV/0!</v>
      </c>
      <c r="L375" s="97">
        <v>0</v>
      </c>
      <c r="M375" s="97">
        <v>0</v>
      </c>
      <c r="N375" s="338" t="e">
        <f t="shared" ref="N375:N405" si="362">SUM(M375/L375*100)</f>
        <v>#DIV/0!</v>
      </c>
      <c r="O375" s="76">
        <f t="shared" si="345"/>
        <v>0</v>
      </c>
      <c r="P375" s="168"/>
      <c r="Q375" s="168"/>
      <c r="R375" s="168"/>
      <c r="S375" s="97">
        <f t="shared" si="361"/>
        <v>0</v>
      </c>
      <c r="T375" s="169" t="e">
        <f t="shared" si="360"/>
        <v>#DIV/0!</v>
      </c>
    </row>
    <row r="376" spans="1:20" s="170" customFormat="1" ht="26.25" hidden="1" customHeight="1">
      <c r="A376" s="233"/>
      <c r="B376" s="234">
        <v>977</v>
      </c>
      <c r="C376" s="235" t="s">
        <v>350</v>
      </c>
      <c r="D376" s="234"/>
      <c r="E376" s="234"/>
      <c r="F376" s="275" t="s">
        <v>351</v>
      </c>
      <c r="G376" s="49" t="s">
        <v>20</v>
      </c>
      <c r="H376" s="111" t="s">
        <v>716</v>
      </c>
      <c r="I376" s="95">
        <v>0</v>
      </c>
      <c r="J376" s="95">
        <v>0</v>
      </c>
      <c r="K376" s="167" t="e">
        <f t="shared" si="359"/>
        <v>#DIV/0!</v>
      </c>
      <c r="L376" s="95">
        <v>0</v>
      </c>
      <c r="M376" s="95">
        <v>0</v>
      </c>
      <c r="N376" s="338" t="e">
        <f t="shared" si="362"/>
        <v>#DIV/0!</v>
      </c>
      <c r="O376" s="167">
        <f t="shared" si="345"/>
        <v>0</v>
      </c>
      <c r="P376" s="171"/>
      <c r="Q376" s="171"/>
      <c r="R376" s="171"/>
      <c r="S376" s="95">
        <f t="shared" si="361"/>
        <v>0</v>
      </c>
      <c r="T376" s="172" t="e">
        <f t="shared" si="360"/>
        <v>#DIV/0!</v>
      </c>
    </row>
    <row r="377" spans="1:20" s="317" customFormat="1" ht="27.75" hidden="1" customHeight="1">
      <c r="A377" s="314"/>
      <c r="B377" s="315"/>
      <c r="C377" s="316"/>
      <c r="D377" s="315"/>
      <c r="E377" s="315"/>
      <c r="F377" s="270" t="s">
        <v>354</v>
      </c>
      <c r="G377" s="55"/>
      <c r="H377" s="245" t="s">
        <v>717</v>
      </c>
      <c r="I377" s="97">
        <f>SUM(I378:I380)</f>
        <v>0</v>
      </c>
      <c r="J377" s="97">
        <f>SUM(J378:J380)</f>
        <v>0</v>
      </c>
      <c r="K377" s="76" t="e">
        <f t="shared" si="359"/>
        <v>#DIV/0!</v>
      </c>
      <c r="L377" s="97"/>
      <c r="M377" s="97"/>
      <c r="N377" s="338" t="e">
        <f t="shared" si="362"/>
        <v>#DIV/0!</v>
      </c>
      <c r="O377" s="76">
        <f t="shared" si="345"/>
        <v>0</v>
      </c>
      <c r="P377" s="168"/>
      <c r="Q377" s="168"/>
      <c r="R377" s="168"/>
      <c r="S377" s="97">
        <f t="shared" si="361"/>
        <v>0</v>
      </c>
      <c r="T377" s="169" t="e">
        <f t="shared" si="360"/>
        <v>#DIV/0!</v>
      </c>
    </row>
    <row r="378" spans="1:20" s="170" customFormat="1" ht="26.25" hidden="1" customHeight="1">
      <c r="A378" s="163"/>
      <c r="B378" s="164"/>
      <c r="C378" s="165"/>
      <c r="D378" s="164"/>
      <c r="E378" s="164"/>
      <c r="F378" s="275" t="s">
        <v>355</v>
      </c>
      <c r="G378" s="49"/>
      <c r="H378" s="161" t="s">
        <v>718</v>
      </c>
      <c r="I378" s="95">
        <v>0</v>
      </c>
      <c r="J378" s="95">
        <v>0</v>
      </c>
      <c r="K378" s="167" t="e">
        <f t="shared" si="359"/>
        <v>#DIV/0!</v>
      </c>
      <c r="L378" s="95"/>
      <c r="M378" s="95"/>
      <c r="N378" s="338" t="e">
        <f t="shared" si="362"/>
        <v>#DIV/0!</v>
      </c>
      <c r="O378" s="167">
        <f t="shared" si="345"/>
        <v>0</v>
      </c>
      <c r="P378" s="171"/>
      <c r="Q378" s="171"/>
      <c r="R378" s="171"/>
      <c r="S378" s="95">
        <f t="shared" si="361"/>
        <v>0</v>
      </c>
      <c r="T378" s="172" t="e">
        <f t="shared" si="360"/>
        <v>#DIV/0!</v>
      </c>
    </row>
    <row r="379" spans="1:20" s="170" customFormat="1" ht="17.25" hidden="1" customHeight="1">
      <c r="A379" s="163"/>
      <c r="B379" s="164"/>
      <c r="C379" s="165"/>
      <c r="D379" s="164"/>
      <c r="E379" s="164"/>
      <c r="F379" s="275" t="s">
        <v>356</v>
      </c>
      <c r="G379" s="49"/>
      <c r="H379" s="27" t="s">
        <v>357</v>
      </c>
      <c r="I379" s="95">
        <v>0</v>
      </c>
      <c r="J379" s="95">
        <v>0</v>
      </c>
      <c r="K379" s="167" t="e">
        <f t="shared" si="359"/>
        <v>#DIV/0!</v>
      </c>
      <c r="L379" s="95"/>
      <c r="M379" s="95"/>
      <c r="N379" s="338" t="e">
        <f t="shared" si="362"/>
        <v>#DIV/0!</v>
      </c>
      <c r="O379" s="167">
        <f t="shared" si="345"/>
        <v>0</v>
      </c>
      <c r="P379" s="171"/>
      <c r="Q379" s="171"/>
      <c r="R379" s="171"/>
      <c r="S379" s="95">
        <f t="shared" si="361"/>
        <v>0</v>
      </c>
      <c r="T379" s="172" t="e">
        <f t="shared" si="360"/>
        <v>#DIV/0!</v>
      </c>
    </row>
    <row r="380" spans="1:20" s="170" customFormat="1" ht="18.75" hidden="1" customHeight="1">
      <c r="A380" s="163"/>
      <c r="B380" s="164"/>
      <c r="C380" s="165"/>
      <c r="D380" s="164"/>
      <c r="E380" s="164"/>
      <c r="F380" s="318" t="s">
        <v>358</v>
      </c>
      <c r="G380" s="49"/>
      <c r="H380" s="161" t="s">
        <v>719</v>
      </c>
      <c r="I380" s="95">
        <v>0</v>
      </c>
      <c r="J380" s="95">
        <v>0</v>
      </c>
      <c r="K380" s="167" t="e">
        <f t="shared" si="359"/>
        <v>#DIV/0!</v>
      </c>
      <c r="L380" s="95"/>
      <c r="M380" s="95"/>
      <c r="N380" s="338" t="e">
        <f t="shared" si="362"/>
        <v>#DIV/0!</v>
      </c>
      <c r="O380" s="167">
        <f t="shared" si="345"/>
        <v>0</v>
      </c>
      <c r="P380" s="171"/>
      <c r="Q380" s="171"/>
      <c r="R380" s="171"/>
      <c r="S380" s="95">
        <f t="shared" si="361"/>
        <v>0</v>
      </c>
      <c r="T380" s="172" t="e">
        <f t="shared" si="360"/>
        <v>#DIV/0!</v>
      </c>
    </row>
    <row r="381" spans="1:20" s="317" customFormat="1" ht="27.75" hidden="1" customHeight="1">
      <c r="A381" s="314"/>
      <c r="B381" s="315"/>
      <c r="C381" s="316"/>
      <c r="D381" s="315"/>
      <c r="E381" s="315"/>
      <c r="F381" s="270" t="s">
        <v>722</v>
      </c>
      <c r="G381" s="55"/>
      <c r="H381" s="245" t="s">
        <v>723</v>
      </c>
      <c r="I381" s="97">
        <f>SUM(I382:I384)</f>
        <v>0</v>
      </c>
      <c r="J381" s="97">
        <f>SUM(J382:J384)</f>
        <v>0</v>
      </c>
      <c r="K381" s="76" t="e">
        <f t="shared" ref="K381:K387" si="363">SUM(J381/I381*100)</f>
        <v>#DIV/0!</v>
      </c>
      <c r="L381" s="97">
        <f>SUM(L382:L384)</f>
        <v>0</v>
      </c>
      <c r="M381" s="97"/>
      <c r="N381" s="338" t="e">
        <f t="shared" si="362"/>
        <v>#DIV/0!</v>
      </c>
      <c r="O381" s="76">
        <f t="shared" si="345"/>
        <v>0</v>
      </c>
      <c r="P381" s="168"/>
      <c r="Q381" s="168"/>
      <c r="R381" s="168"/>
      <c r="S381" s="97">
        <f t="shared" si="361"/>
        <v>0</v>
      </c>
      <c r="T381" s="169" t="e">
        <f t="shared" si="360"/>
        <v>#DIV/0!</v>
      </c>
    </row>
    <row r="382" spans="1:20" s="170" customFormat="1" ht="26.25" hidden="1" customHeight="1">
      <c r="A382" s="163"/>
      <c r="B382" s="164"/>
      <c r="C382" s="165"/>
      <c r="D382" s="164"/>
      <c r="E382" s="164"/>
      <c r="F382" s="275" t="s">
        <v>724</v>
      </c>
      <c r="G382" s="49"/>
      <c r="H382" s="161" t="s">
        <v>725</v>
      </c>
      <c r="I382" s="95">
        <v>0</v>
      </c>
      <c r="J382" s="95">
        <v>0</v>
      </c>
      <c r="K382" s="167" t="e">
        <f t="shared" si="363"/>
        <v>#DIV/0!</v>
      </c>
      <c r="L382" s="95">
        <v>0</v>
      </c>
      <c r="M382" s="95"/>
      <c r="N382" s="338" t="e">
        <f t="shared" si="362"/>
        <v>#DIV/0!</v>
      </c>
      <c r="O382" s="167">
        <f>SUM(I382+L382)</f>
        <v>0</v>
      </c>
      <c r="P382" s="171"/>
      <c r="Q382" s="171"/>
      <c r="R382" s="171"/>
      <c r="S382" s="95">
        <f t="shared" si="361"/>
        <v>0</v>
      </c>
      <c r="T382" s="172" t="e">
        <f t="shared" si="360"/>
        <v>#DIV/0!</v>
      </c>
    </row>
    <row r="383" spans="1:20" s="170" customFormat="1" ht="17.25" hidden="1" customHeight="1">
      <c r="A383" s="163"/>
      <c r="B383" s="164"/>
      <c r="C383" s="165"/>
      <c r="D383" s="164"/>
      <c r="E383" s="164"/>
      <c r="F383" s="275" t="s">
        <v>356</v>
      </c>
      <c r="G383" s="49"/>
      <c r="H383" s="27" t="s">
        <v>357</v>
      </c>
      <c r="I383" s="95">
        <v>0</v>
      </c>
      <c r="J383" s="95">
        <v>0</v>
      </c>
      <c r="K383" s="167" t="e">
        <f t="shared" si="363"/>
        <v>#DIV/0!</v>
      </c>
      <c r="L383" s="95"/>
      <c r="M383" s="95"/>
      <c r="N383" s="338" t="e">
        <f t="shared" si="362"/>
        <v>#DIV/0!</v>
      </c>
      <c r="O383" s="167">
        <f t="shared" ref="O383:O385" si="364">SUM(I383,L383)</f>
        <v>0</v>
      </c>
      <c r="P383" s="171"/>
      <c r="Q383" s="171"/>
      <c r="R383" s="171"/>
      <c r="S383" s="95">
        <f t="shared" si="361"/>
        <v>0</v>
      </c>
      <c r="T383" s="172" t="e">
        <f t="shared" si="360"/>
        <v>#DIV/0!</v>
      </c>
    </row>
    <row r="384" spans="1:20" s="170" customFormat="1" ht="27" hidden="1" customHeight="1">
      <c r="A384" s="163"/>
      <c r="B384" s="164"/>
      <c r="C384" s="165"/>
      <c r="D384" s="164"/>
      <c r="E384" s="164"/>
      <c r="F384" s="318" t="s">
        <v>726</v>
      </c>
      <c r="G384" s="49"/>
      <c r="H384" s="161" t="s">
        <v>727</v>
      </c>
      <c r="I384" s="95">
        <v>0</v>
      </c>
      <c r="J384" s="95">
        <v>0</v>
      </c>
      <c r="K384" s="167" t="e">
        <f t="shared" si="363"/>
        <v>#DIV/0!</v>
      </c>
      <c r="L384" s="95"/>
      <c r="M384" s="95"/>
      <c r="N384" s="338" t="e">
        <f t="shared" si="362"/>
        <v>#DIV/0!</v>
      </c>
      <c r="O384" s="167">
        <f t="shared" si="364"/>
        <v>0</v>
      </c>
      <c r="P384" s="171"/>
      <c r="Q384" s="171"/>
      <c r="R384" s="171"/>
      <c r="S384" s="95">
        <f t="shared" si="361"/>
        <v>0</v>
      </c>
      <c r="T384" s="172" t="e">
        <f t="shared" si="360"/>
        <v>#DIV/0!</v>
      </c>
    </row>
    <row r="385" spans="1:20" s="317" customFormat="1" ht="59.25" hidden="1" customHeight="1">
      <c r="A385" s="314"/>
      <c r="B385" s="315"/>
      <c r="C385" s="316"/>
      <c r="D385" s="315"/>
      <c r="E385" s="315"/>
      <c r="F385" s="270" t="s">
        <v>728</v>
      </c>
      <c r="G385" s="55"/>
      <c r="H385" s="245" t="s">
        <v>729</v>
      </c>
      <c r="I385" s="97">
        <f>SUM(I386)</f>
        <v>0</v>
      </c>
      <c r="J385" s="97">
        <f>SUM(J386)</f>
        <v>0</v>
      </c>
      <c r="K385" s="76" t="e">
        <f t="shared" si="363"/>
        <v>#DIV/0!</v>
      </c>
      <c r="L385" s="97">
        <v>0</v>
      </c>
      <c r="M385" s="97"/>
      <c r="N385" s="338" t="e">
        <f t="shared" si="362"/>
        <v>#DIV/0!</v>
      </c>
      <c r="O385" s="76">
        <f t="shared" si="364"/>
        <v>0</v>
      </c>
      <c r="P385" s="168"/>
      <c r="Q385" s="168"/>
      <c r="R385" s="168"/>
      <c r="S385" s="97">
        <f t="shared" si="361"/>
        <v>0</v>
      </c>
      <c r="T385" s="169" t="e">
        <f t="shared" si="360"/>
        <v>#DIV/0!</v>
      </c>
    </row>
    <row r="386" spans="1:20" s="170" customFormat="1" ht="33" hidden="1" customHeight="1">
      <c r="A386" s="163"/>
      <c r="B386" s="164"/>
      <c r="C386" s="165"/>
      <c r="D386" s="164"/>
      <c r="E386" s="164"/>
      <c r="F386" s="275" t="s">
        <v>730</v>
      </c>
      <c r="G386" s="49"/>
      <c r="H386" s="161" t="s">
        <v>731</v>
      </c>
      <c r="I386" s="95">
        <v>0</v>
      </c>
      <c r="J386" s="95">
        <v>0</v>
      </c>
      <c r="K386" s="167" t="e">
        <f t="shared" si="363"/>
        <v>#DIV/0!</v>
      </c>
      <c r="L386" s="95">
        <v>0</v>
      </c>
      <c r="M386" s="95"/>
      <c r="N386" s="338" t="e">
        <f t="shared" si="362"/>
        <v>#DIV/0!</v>
      </c>
      <c r="O386" s="167">
        <f>SUM(I386+L386)</f>
        <v>0</v>
      </c>
      <c r="P386" s="171"/>
      <c r="Q386" s="171"/>
      <c r="R386" s="171"/>
      <c r="S386" s="95">
        <f t="shared" si="361"/>
        <v>0</v>
      </c>
      <c r="T386" s="172" t="e">
        <f t="shared" si="360"/>
        <v>#DIV/0!</v>
      </c>
    </row>
    <row r="387" spans="1:20" s="252" customFormat="1" ht="26.25" hidden="1" customHeight="1">
      <c r="A387" s="319"/>
      <c r="B387" s="320"/>
      <c r="C387" s="321"/>
      <c r="D387" s="320"/>
      <c r="E387" s="320"/>
      <c r="F387" s="271" t="s">
        <v>477</v>
      </c>
      <c r="G387" s="153"/>
      <c r="H387" s="245" t="s">
        <v>797</v>
      </c>
      <c r="I387" s="250">
        <v>0</v>
      </c>
      <c r="J387" s="250">
        <v>0</v>
      </c>
      <c r="K387" s="246" t="e">
        <f t="shared" si="363"/>
        <v>#DIV/0!</v>
      </c>
      <c r="L387" s="250">
        <v>0</v>
      </c>
      <c r="M387" s="250"/>
      <c r="N387" s="338" t="e">
        <f t="shared" si="362"/>
        <v>#DIV/0!</v>
      </c>
      <c r="O387" s="246">
        <f t="shared" ref="O387" si="365">SUM(I387,L387)</f>
        <v>0</v>
      </c>
      <c r="P387" s="273"/>
      <c r="Q387" s="273"/>
      <c r="R387" s="273"/>
      <c r="S387" s="250">
        <f t="shared" si="361"/>
        <v>0</v>
      </c>
      <c r="T387" s="238" t="e">
        <f t="shared" si="360"/>
        <v>#DIV/0!</v>
      </c>
    </row>
    <row r="388" spans="1:20" ht="45.75" customHeight="1">
      <c r="A388" s="7" t="s">
        <v>329</v>
      </c>
      <c r="B388" s="9">
        <v>977</v>
      </c>
      <c r="C388" s="12" t="s">
        <v>327</v>
      </c>
      <c r="D388" s="9"/>
      <c r="E388" s="9"/>
      <c r="F388" s="110" t="s">
        <v>697</v>
      </c>
      <c r="G388" s="31" t="s">
        <v>17</v>
      </c>
      <c r="H388" s="106" t="s">
        <v>314</v>
      </c>
      <c r="I388" s="78">
        <f>SUM(I389+I392+I394)</f>
        <v>120000</v>
      </c>
      <c r="J388" s="78">
        <f>SUM(J389+J392+J394)</f>
        <v>0</v>
      </c>
      <c r="K388" s="72">
        <f t="shared" si="343"/>
        <v>0</v>
      </c>
      <c r="L388" s="78">
        <f>SUM(L389:L394)</f>
        <v>0</v>
      </c>
      <c r="M388" s="78">
        <f>SUM(M389:M394)</f>
        <v>0</v>
      </c>
      <c r="N388" s="338">
        <v>0</v>
      </c>
      <c r="O388" s="72">
        <f t="shared" si="345"/>
        <v>120000</v>
      </c>
      <c r="P388" s="72">
        <f t="shared" ref="P388" si="366">SUM(J388,M388)</f>
        <v>0</v>
      </c>
      <c r="Q388" s="72">
        <f t="shared" ref="Q388" si="367">SUM(K388,N388)</f>
        <v>0</v>
      </c>
      <c r="R388" s="72">
        <f t="shared" ref="R388" si="368">SUM(L388,O388)</f>
        <v>120000</v>
      </c>
      <c r="S388" s="72">
        <f t="shared" ref="S388" si="369">SUM(M388,P388)</f>
        <v>0</v>
      </c>
      <c r="T388" s="113">
        <f t="shared" si="347"/>
        <v>0</v>
      </c>
    </row>
    <row r="389" spans="1:20" ht="27.75" hidden="1" customHeight="1">
      <c r="A389" s="7"/>
      <c r="B389" s="9"/>
      <c r="C389" s="12"/>
      <c r="D389" s="9"/>
      <c r="E389" s="9"/>
      <c r="F389" s="356" t="s">
        <v>330</v>
      </c>
      <c r="G389" s="24" t="s">
        <v>20</v>
      </c>
      <c r="H389" s="106" t="s">
        <v>315</v>
      </c>
      <c r="I389" s="112">
        <f>SUM(I390)</f>
        <v>0</v>
      </c>
      <c r="J389" s="82">
        <f>SUM(J390)</f>
        <v>0</v>
      </c>
      <c r="K389" s="71" t="e">
        <f t="shared" si="343"/>
        <v>#DIV/0!</v>
      </c>
      <c r="L389" s="82">
        <v>0</v>
      </c>
      <c r="M389" s="82">
        <v>0</v>
      </c>
      <c r="N389" s="338" t="e">
        <f t="shared" si="362"/>
        <v>#DIV/0!</v>
      </c>
      <c r="O389" s="107">
        <f t="shared" si="345"/>
        <v>0</v>
      </c>
      <c r="P389" s="75"/>
      <c r="Q389" s="75"/>
      <c r="R389" s="75"/>
      <c r="S389" s="82">
        <f t="shared" si="346"/>
        <v>0</v>
      </c>
      <c r="T389" s="83" t="e">
        <f t="shared" si="347"/>
        <v>#DIV/0!</v>
      </c>
    </row>
    <row r="390" spans="1:20" ht="18.75" hidden="1" customHeight="1">
      <c r="A390" s="7"/>
      <c r="B390" s="9"/>
      <c r="C390" s="12"/>
      <c r="D390" s="9"/>
      <c r="E390" s="9"/>
      <c r="F390" s="117" t="s">
        <v>331</v>
      </c>
      <c r="G390" s="24" t="s">
        <v>20</v>
      </c>
      <c r="H390" s="104" t="s">
        <v>698</v>
      </c>
      <c r="I390" s="82">
        <v>0</v>
      </c>
      <c r="J390" s="82">
        <v>0</v>
      </c>
      <c r="K390" s="71" t="e">
        <f t="shared" si="343"/>
        <v>#DIV/0!</v>
      </c>
      <c r="L390" s="82">
        <v>0</v>
      </c>
      <c r="M390" s="82">
        <v>0</v>
      </c>
      <c r="N390" s="338" t="e">
        <f t="shared" si="362"/>
        <v>#DIV/0!</v>
      </c>
      <c r="O390" s="71">
        <f t="shared" si="345"/>
        <v>0</v>
      </c>
      <c r="P390" s="75"/>
      <c r="Q390" s="75"/>
      <c r="R390" s="75"/>
      <c r="S390" s="82">
        <f t="shared" si="346"/>
        <v>0</v>
      </c>
      <c r="T390" s="83" t="e">
        <f t="shared" si="347"/>
        <v>#DIV/0!</v>
      </c>
    </row>
    <row r="391" spans="1:20" ht="20.25" hidden="1" customHeight="1">
      <c r="A391" s="7"/>
      <c r="B391" s="9"/>
      <c r="C391" s="12"/>
      <c r="D391" s="9"/>
      <c r="E391" s="9"/>
      <c r="F391" s="117" t="s">
        <v>332</v>
      </c>
      <c r="G391" s="24"/>
      <c r="H391" s="24" t="s">
        <v>333</v>
      </c>
      <c r="I391" s="82">
        <v>0</v>
      </c>
      <c r="J391" s="82">
        <v>0</v>
      </c>
      <c r="K391" s="71">
        <v>0</v>
      </c>
      <c r="L391" s="82">
        <v>0</v>
      </c>
      <c r="M391" s="82">
        <v>0</v>
      </c>
      <c r="N391" s="338" t="e">
        <f t="shared" si="362"/>
        <v>#DIV/0!</v>
      </c>
      <c r="O391" s="71">
        <f t="shared" si="345"/>
        <v>0</v>
      </c>
      <c r="P391" s="75"/>
      <c r="Q391" s="75"/>
      <c r="R391" s="75"/>
      <c r="S391" s="82">
        <f t="shared" si="346"/>
        <v>0</v>
      </c>
      <c r="T391" s="83">
        <v>0</v>
      </c>
    </row>
    <row r="392" spans="1:20" ht="31.5" customHeight="1">
      <c r="A392" s="7"/>
      <c r="B392" s="9"/>
      <c r="C392" s="12"/>
      <c r="D392" s="9"/>
      <c r="E392" s="9"/>
      <c r="F392" s="110" t="s">
        <v>334</v>
      </c>
      <c r="G392" s="24"/>
      <c r="H392" s="106" t="s">
        <v>699</v>
      </c>
      <c r="I392" s="157">
        <f>SUM(I393)</f>
        <v>70000</v>
      </c>
      <c r="J392" s="157">
        <f>SUM(J393)</f>
        <v>0</v>
      </c>
      <c r="K392" s="134">
        <f t="shared" si="343"/>
        <v>0</v>
      </c>
      <c r="L392" s="157">
        <v>0</v>
      </c>
      <c r="M392" s="157">
        <v>0</v>
      </c>
      <c r="N392" s="338">
        <v>0</v>
      </c>
      <c r="O392" s="134">
        <f t="shared" si="345"/>
        <v>70000</v>
      </c>
      <c r="P392" s="75"/>
      <c r="Q392" s="75"/>
      <c r="R392" s="75"/>
      <c r="S392" s="112">
        <f t="shared" si="346"/>
        <v>0</v>
      </c>
      <c r="T392" s="113">
        <f t="shared" si="347"/>
        <v>0</v>
      </c>
    </row>
    <row r="393" spans="1:20" ht="36.75" customHeight="1">
      <c r="A393" s="7"/>
      <c r="B393" s="9"/>
      <c r="C393" s="12"/>
      <c r="D393" s="9"/>
      <c r="E393" s="9"/>
      <c r="F393" s="120" t="s">
        <v>700</v>
      </c>
      <c r="G393" s="24" t="s">
        <v>20</v>
      </c>
      <c r="H393" s="104" t="s">
        <v>701</v>
      </c>
      <c r="I393" s="82">
        <v>70000</v>
      </c>
      <c r="J393" s="82">
        <v>0</v>
      </c>
      <c r="K393" s="71">
        <f t="shared" si="343"/>
        <v>0</v>
      </c>
      <c r="L393" s="82">
        <v>0</v>
      </c>
      <c r="M393" s="82">
        <v>0</v>
      </c>
      <c r="N393" s="338">
        <v>0</v>
      </c>
      <c r="O393" s="71">
        <f t="shared" si="345"/>
        <v>70000</v>
      </c>
      <c r="P393" s="75"/>
      <c r="Q393" s="75"/>
      <c r="R393" s="75"/>
      <c r="S393" s="82">
        <f t="shared" si="346"/>
        <v>0</v>
      </c>
      <c r="T393" s="83">
        <f t="shared" si="347"/>
        <v>0</v>
      </c>
    </row>
    <row r="394" spans="1:20" s="2" customFormat="1" ht="29.25" customHeight="1">
      <c r="A394" s="11"/>
      <c r="B394" s="29"/>
      <c r="C394" s="30"/>
      <c r="D394" s="29"/>
      <c r="E394" s="29"/>
      <c r="F394" s="110" t="s">
        <v>335</v>
      </c>
      <c r="G394" s="31" t="s">
        <v>20</v>
      </c>
      <c r="H394" s="106" t="s">
        <v>702</v>
      </c>
      <c r="I394" s="112">
        <f>SUM(I395)</f>
        <v>50000</v>
      </c>
      <c r="J394" s="112">
        <f>SUM(J395)</f>
        <v>0</v>
      </c>
      <c r="K394" s="112">
        <f t="shared" si="343"/>
        <v>0</v>
      </c>
      <c r="L394" s="78">
        <v>0</v>
      </c>
      <c r="M394" s="78">
        <v>0</v>
      </c>
      <c r="N394" s="338">
        <v>0</v>
      </c>
      <c r="O394" s="72">
        <f t="shared" si="345"/>
        <v>50000</v>
      </c>
      <c r="P394" s="91"/>
      <c r="Q394" s="91"/>
      <c r="R394" s="91"/>
      <c r="S394" s="78">
        <f>SUM(S395)</f>
        <v>0</v>
      </c>
      <c r="T394" s="78">
        <f t="shared" si="347"/>
        <v>0</v>
      </c>
    </row>
    <row r="395" spans="1:20" ht="25.5" customHeight="1" thickBot="1">
      <c r="A395" s="7"/>
      <c r="B395" s="9"/>
      <c r="C395" s="12"/>
      <c r="D395" s="9"/>
      <c r="E395" s="9"/>
      <c r="F395" s="120" t="s">
        <v>336</v>
      </c>
      <c r="G395" s="24" t="s">
        <v>20</v>
      </c>
      <c r="H395" s="104" t="s">
        <v>703</v>
      </c>
      <c r="I395" s="82">
        <v>50000</v>
      </c>
      <c r="J395" s="82">
        <v>0</v>
      </c>
      <c r="K395" s="82">
        <f t="shared" si="343"/>
        <v>0</v>
      </c>
      <c r="L395" s="82">
        <v>0</v>
      </c>
      <c r="M395" s="82"/>
      <c r="N395" s="338">
        <v>0</v>
      </c>
      <c r="O395" s="71">
        <f>SUM(I395)</f>
        <v>50000</v>
      </c>
      <c r="P395" s="75"/>
      <c r="Q395" s="75"/>
      <c r="R395" s="75"/>
      <c r="S395" s="82">
        <f>SUM(J395)</f>
        <v>0</v>
      </c>
      <c r="T395" s="79">
        <f t="shared" si="347"/>
        <v>0</v>
      </c>
    </row>
    <row r="396" spans="1:20" s="1" customFormat="1" ht="39" customHeight="1" thickBot="1">
      <c r="A396" s="25"/>
      <c r="B396" s="22"/>
      <c r="C396" s="23"/>
      <c r="D396" s="22"/>
      <c r="E396" s="22"/>
      <c r="F396" s="154" t="s">
        <v>704</v>
      </c>
      <c r="G396" s="24"/>
      <c r="H396" s="106" t="s">
        <v>705</v>
      </c>
      <c r="I396" s="78">
        <f>SUM(I397,I399,I403,I405)</f>
        <v>104853185</v>
      </c>
      <c r="J396" s="78">
        <f>SUM(J397,J399,J403,J405)</f>
        <v>18874938.359999999</v>
      </c>
      <c r="K396" s="72">
        <f t="shared" ref="K396:K415" si="370">SUM(J396/I396*100)</f>
        <v>18.001301877477541</v>
      </c>
      <c r="L396" s="78">
        <f>SUM(L403:L406)</f>
        <v>0</v>
      </c>
      <c r="M396" s="78">
        <f>SUM(M403:M406)</f>
        <v>0</v>
      </c>
      <c r="N396" s="338">
        <v>0</v>
      </c>
      <c r="O396" s="72">
        <f t="shared" ref="O396:O410" si="371">SUM(I396,L396)</f>
        <v>104853185</v>
      </c>
      <c r="P396" s="72">
        <f t="shared" ref="P396" si="372">SUM(J396,M396)</f>
        <v>18874938.359999999</v>
      </c>
      <c r="Q396" s="72">
        <f t="shared" ref="Q396" si="373">SUM(K396,N396)</f>
        <v>18.001301877477541</v>
      </c>
      <c r="R396" s="72">
        <f t="shared" ref="R396" si="374">SUM(L396,O396)</f>
        <v>104853185</v>
      </c>
      <c r="S396" s="72">
        <f t="shared" ref="S396" si="375">SUM(M396,P396)</f>
        <v>18874938.359999999</v>
      </c>
      <c r="T396" s="77">
        <f t="shared" ref="T396:T410" si="376">SUM(S396/O396*100)</f>
        <v>18.001301877477541</v>
      </c>
    </row>
    <row r="397" spans="1:20" ht="15.6" hidden="1" customHeight="1" thickBot="1">
      <c r="A397" s="7"/>
      <c r="B397" s="9"/>
      <c r="C397" s="12"/>
      <c r="D397" s="9"/>
      <c r="E397" s="9"/>
      <c r="F397" s="357" t="s">
        <v>337</v>
      </c>
      <c r="G397" s="24"/>
      <c r="H397" s="24" t="s">
        <v>338</v>
      </c>
      <c r="I397" s="82">
        <f>SUM(I398:I398)</f>
        <v>0</v>
      </c>
      <c r="J397" s="82">
        <f>SUM(J398:J398)</f>
        <v>0</v>
      </c>
      <c r="K397" s="71" t="e">
        <f t="shared" si="370"/>
        <v>#DIV/0!</v>
      </c>
      <c r="L397" s="82">
        <v>0</v>
      </c>
      <c r="M397" s="82">
        <v>0</v>
      </c>
      <c r="N397" s="338" t="e">
        <f t="shared" si="362"/>
        <v>#DIV/0!</v>
      </c>
      <c r="O397" s="71">
        <f t="shared" si="371"/>
        <v>0</v>
      </c>
      <c r="P397" s="75"/>
      <c r="Q397" s="75"/>
      <c r="R397" s="75"/>
      <c r="S397" s="82">
        <f t="shared" ref="S397:S410" si="377">SUM(J397,M397)</f>
        <v>0</v>
      </c>
      <c r="T397" s="83" t="e">
        <f t="shared" si="376"/>
        <v>#DIV/0!</v>
      </c>
    </row>
    <row r="398" spans="1:20" ht="27.6" hidden="1" customHeight="1" thickBot="1">
      <c r="A398" s="7"/>
      <c r="B398" s="9"/>
      <c r="C398" s="12"/>
      <c r="D398" s="9"/>
      <c r="E398" s="9"/>
      <c r="F398" s="155" t="s">
        <v>339</v>
      </c>
      <c r="G398" s="24"/>
      <c r="H398" s="24" t="s">
        <v>340</v>
      </c>
      <c r="I398" s="96"/>
      <c r="J398" s="96"/>
      <c r="K398" s="71" t="e">
        <f t="shared" si="370"/>
        <v>#DIV/0!</v>
      </c>
      <c r="L398" s="82">
        <v>0</v>
      </c>
      <c r="M398" s="82">
        <v>0</v>
      </c>
      <c r="N398" s="338" t="e">
        <f t="shared" si="362"/>
        <v>#DIV/0!</v>
      </c>
      <c r="O398" s="71">
        <f t="shared" si="371"/>
        <v>0</v>
      </c>
      <c r="P398" s="75"/>
      <c r="Q398" s="75"/>
      <c r="R398" s="75"/>
      <c r="S398" s="82">
        <f t="shared" si="377"/>
        <v>0</v>
      </c>
      <c r="T398" s="83" t="e">
        <f t="shared" si="376"/>
        <v>#DIV/0!</v>
      </c>
    </row>
    <row r="399" spans="1:20" ht="29.45" hidden="1" customHeight="1" thickBot="1">
      <c r="A399" s="7"/>
      <c r="B399" s="9"/>
      <c r="C399" s="12"/>
      <c r="D399" s="9"/>
      <c r="E399" s="9"/>
      <c r="F399" s="381" t="s">
        <v>706</v>
      </c>
      <c r="G399" s="24"/>
      <c r="H399" s="106" t="s">
        <v>707</v>
      </c>
      <c r="I399" s="82">
        <f>SUM(I400:I402)</f>
        <v>0</v>
      </c>
      <c r="J399" s="82">
        <f>SUM(J400:J402)</f>
        <v>0</v>
      </c>
      <c r="K399" s="71" t="e">
        <f t="shared" si="370"/>
        <v>#DIV/0!</v>
      </c>
      <c r="L399" s="82">
        <f>SUM(L400)</f>
        <v>0</v>
      </c>
      <c r="M399" s="82">
        <f>SUM(M400)</f>
        <v>0</v>
      </c>
      <c r="N399" s="338" t="e">
        <f t="shared" si="362"/>
        <v>#DIV/0!</v>
      </c>
      <c r="O399" s="71">
        <f t="shared" si="371"/>
        <v>0</v>
      </c>
      <c r="P399" s="75"/>
      <c r="Q399" s="75"/>
      <c r="R399" s="75"/>
      <c r="S399" s="82">
        <f t="shared" si="377"/>
        <v>0</v>
      </c>
      <c r="T399" s="83" t="e">
        <f t="shared" si="376"/>
        <v>#DIV/0!</v>
      </c>
    </row>
    <row r="400" spans="1:20" ht="23.45" hidden="1" customHeight="1" thickBot="1">
      <c r="A400" s="7"/>
      <c r="B400" s="9"/>
      <c r="C400" s="12"/>
      <c r="D400" s="9"/>
      <c r="E400" s="9"/>
      <c r="F400" s="155" t="s">
        <v>341</v>
      </c>
      <c r="G400" s="24"/>
      <c r="H400" s="24" t="s">
        <v>342</v>
      </c>
      <c r="I400" s="96">
        <v>0</v>
      </c>
      <c r="J400" s="96">
        <v>0</v>
      </c>
      <c r="K400" s="71">
        <v>0</v>
      </c>
      <c r="L400" s="99">
        <v>0</v>
      </c>
      <c r="M400" s="96">
        <v>0</v>
      </c>
      <c r="N400" s="338" t="e">
        <f t="shared" si="362"/>
        <v>#DIV/0!</v>
      </c>
      <c r="O400" s="71">
        <f t="shared" si="371"/>
        <v>0</v>
      </c>
      <c r="P400" s="75"/>
      <c r="Q400" s="75"/>
      <c r="R400" s="75"/>
      <c r="S400" s="82">
        <f t="shared" si="377"/>
        <v>0</v>
      </c>
      <c r="T400" s="83" t="e">
        <f t="shared" si="376"/>
        <v>#DIV/0!</v>
      </c>
    </row>
    <row r="401" spans="1:20" ht="29.25" hidden="1" customHeight="1" thickBot="1">
      <c r="A401" s="7"/>
      <c r="B401" s="9"/>
      <c r="C401" s="12"/>
      <c r="D401" s="9"/>
      <c r="E401" s="9"/>
      <c r="F401" s="155" t="s">
        <v>343</v>
      </c>
      <c r="G401" s="24"/>
      <c r="H401" s="24" t="s">
        <v>344</v>
      </c>
      <c r="I401" s="82">
        <v>0</v>
      </c>
      <c r="J401" s="82">
        <v>0</v>
      </c>
      <c r="K401" s="71" t="e">
        <f t="shared" si="370"/>
        <v>#DIV/0!</v>
      </c>
      <c r="L401" s="82">
        <v>0</v>
      </c>
      <c r="M401" s="82">
        <v>0</v>
      </c>
      <c r="N401" s="338" t="e">
        <f t="shared" si="362"/>
        <v>#DIV/0!</v>
      </c>
      <c r="O401" s="71">
        <f t="shared" si="371"/>
        <v>0</v>
      </c>
      <c r="P401" s="75"/>
      <c r="Q401" s="75"/>
      <c r="R401" s="75"/>
      <c r="S401" s="82">
        <f t="shared" si="377"/>
        <v>0</v>
      </c>
      <c r="T401" s="83" t="e">
        <f t="shared" si="376"/>
        <v>#DIV/0!</v>
      </c>
    </row>
    <row r="402" spans="1:20" ht="22.9" hidden="1" customHeight="1">
      <c r="A402" s="7"/>
      <c r="B402" s="9"/>
      <c r="C402" s="12"/>
      <c r="D402" s="9"/>
      <c r="E402" s="9"/>
      <c r="F402" s="348" t="s">
        <v>345</v>
      </c>
      <c r="G402" s="24"/>
      <c r="H402" s="24" t="s">
        <v>346</v>
      </c>
      <c r="I402" s="82">
        <v>0</v>
      </c>
      <c r="J402" s="82">
        <v>0</v>
      </c>
      <c r="K402" s="71" t="e">
        <f t="shared" si="370"/>
        <v>#DIV/0!</v>
      </c>
      <c r="L402" s="82"/>
      <c r="M402" s="82"/>
      <c r="N402" s="338" t="e">
        <f t="shared" si="362"/>
        <v>#DIV/0!</v>
      </c>
      <c r="O402" s="71">
        <f t="shared" si="371"/>
        <v>0</v>
      </c>
      <c r="P402" s="75"/>
      <c r="Q402" s="75"/>
      <c r="R402" s="75"/>
      <c r="S402" s="82">
        <f t="shared" si="377"/>
        <v>0</v>
      </c>
      <c r="T402" s="83" t="e">
        <f t="shared" si="376"/>
        <v>#DIV/0!</v>
      </c>
    </row>
    <row r="403" spans="1:20" s="149" customFormat="1" ht="31.5" customHeight="1">
      <c r="A403" s="147"/>
      <c r="B403" s="187"/>
      <c r="C403" s="148"/>
      <c r="D403" s="187"/>
      <c r="E403" s="187"/>
      <c r="F403" s="141" t="s">
        <v>347</v>
      </c>
      <c r="G403" s="106"/>
      <c r="H403" s="106" t="s">
        <v>707</v>
      </c>
      <c r="I403" s="112">
        <f>SUM(I404)</f>
        <v>100000</v>
      </c>
      <c r="J403" s="112">
        <f>SUM(J404)</f>
        <v>0</v>
      </c>
      <c r="K403" s="107">
        <f t="shared" si="370"/>
        <v>0</v>
      </c>
      <c r="L403" s="112"/>
      <c r="M403" s="112"/>
      <c r="N403" s="338">
        <v>0</v>
      </c>
      <c r="O403" s="107">
        <f t="shared" ref="O403:O407" si="378">SUM(I403,L403)</f>
        <v>100000</v>
      </c>
      <c r="P403" s="144"/>
      <c r="Q403" s="144"/>
      <c r="R403" s="144"/>
      <c r="S403" s="112">
        <f t="shared" ref="S403:S404" si="379">SUM(J403,M403)</f>
        <v>0</v>
      </c>
      <c r="T403" s="113">
        <f t="shared" ref="T403:T407" si="380">SUM(S403/O403*100)</f>
        <v>0</v>
      </c>
    </row>
    <row r="404" spans="1:20" ht="28.5" customHeight="1">
      <c r="A404" s="7"/>
      <c r="B404" s="9"/>
      <c r="C404" s="12"/>
      <c r="D404" s="9"/>
      <c r="E404" s="9"/>
      <c r="F404" s="120" t="s">
        <v>348</v>
      </c>
      <c r="G404" s="52"/>
      <c r="H404" s="118" t="s">
        <v>708</v>
      </c>
      <c r="I404" s="82">
        <v>100000</v>
      </c>
      <c r="J404" s="82">
        <v>0</v>
      </c>
      <c r="K404" s="71">
        <f t="shared" si="370"/>
        <v>0</v>
      </c>
      <c r="L404" s="82"/>
      <c r="M404" s="82"/>
      <c r="N404" s="338">
        <v>0</v>
      </c>
      <c r="O404" s="71">
        <f t="shared" si="378"/>
        <v>100000</v>
      </c>
      <c r="P404" s="75"/>
      <c r="Q404" s="75"/>
      <c r="R404" s="75"/>
      <c r="S404" s="82">
        <f t="shared" si="379"/>
        <v>0</v>
      </c>
      <c r="T404" s="83">
        <f t="shared" si="380"/>
        <v>0</v>
      </c>
    </row>
    <row r="405" spans="1:20" s="149" customFormat="1" ht="33.75" customHeight="1">
      <c r="A405" s="147"/>
      <c r="B405" s="187"/>
      <c r="C405" s="148"/>
      <c r="D405" s="187"/>
      <c r="E405" s="187"/>
      <c r="F405" s="141" t="s">
        <v>709</v>
      </c>
      <c r="G405" s="188"/>
      <c r="H405" s="189" t="s">
        <v>710</v>
      </c>
      <c r="I405" s="112">
        <f>SUM(I406)</f>
        <v>104753185</v>
      </c>
      <c r="J405" s="112">
        <f>SUM(J406)</f>
        <v>18874938.359999999</v>
      </c>
      <c r="K405" s="107">
        <f t="shared" si="370"/>
        <v>18.018486368696092</v>
      </c>
      <c r="L405" s="112"/>
      <c r="M405" s="112"/>
      <c r="N405" s="338">
        <v>0</v>
      </c>
      <c r="O405" s="107">
        <f t="shared" ref="O405:O406" si="381">SUM(I405,L405)</f>
        <v>104753185</v>
      </c>
      <c r="P405" s="144"/>
      <c r="Q405" s="144"/>
      <c r="R405" s="144"/>
      <c r="S405" s="112">
        <f t="shared" ref="S405:S406" si="382">SUM(J405,M405)</f>
        <v>18874938.359999999</v>
      </c>
      <c r="T405" s="113">
        <f t="shared" ref="T405:T406" si="383">SUM(S405/O405*100)</f>
        <v>18.018486368696092</v>
      </c>
    </row>
    <row r="406" spans="1:20" ht="36.75" customHeight="1">
      <c r="A406" s="7"/>
      <c r="B406" s="9"/>
      <c r="C406" s="12"/>
      <c r="D406" s="9"/>
      <c r="E406" s="9"/>
      <c r="F406" s="385" t="s">
        <v>711</v>
      </c>
      <c r="G406" s="52"/>
      <c r="H406" s="158" t="s">
        <v>712</v>
      </c>
      <c r="I406" s="82">
        <v>104753185</v>
      </c>
      <c r="J406" s="82">
        <v>18874938.359999999</v>
      </c>
      <c r="K406" s="71">
        <f t="shared" si="370"/>
        <v>18.018486368696092</v>
      </c>
      <c r="L406" s="82"/>
      <c r="M406" s="82"/>
      <c r="N406" s="71"/>
      <c r="O406" s="71">
        <f t="shared" si="381"/>
        <v>104753185</v>
      </c>
      <c r="P406" s="75"/>
      <c r="Q406" s="75"/>
      <c r="R406" s="75"/>
      <c r="S406" s="82">
        <f t="shared" si="382"/>
        <v>18874938.359999999</v>
      </c>
      <c r="T406" s="83">
        <f t="shared" si="383"/>
        <v>18.018486368696092</v>
      </c>
    </row>
    <row r="407" spans="1:20" ht="40.15" hidden="1" customHeight="1">
      <c r="A407" s="7"/>
      <c r="B407" s="9"/>
      <c r="C407" s="12"/>
      <c r="D407" s="9"/>
      <c r="E407" s="9"/>
      <c r="F407" s="145" t="s">
        <v>713</v>
      </c>
      <c r="G407" s="31" t="s">
        <v>17</v>
      </c>
      <c r="H407" s="106" t="s">
        <v>321</v>
      </c>
      <c r="I407" s="78">
        <f>SUM(I408:I408)</f>
        <v>0</v>
      </c>
      <c r="J407" s="78">
        <f>SUM(J408:J408)</f>
        <v>0</v>
      </c>
      <c r="K407" s="72" t="e">
        <f t="shared" si="370"/>
        <v>#DIV/0!</v>
      </c>
      <c r="L407" s="82">
        <v>0</v>
      </c>
      <c r="M407" s="82">
        <v>0</v>
      </c>
      <c r="N407" s="71">
        <v>0</v>
      </c>
      <c r="O407" s="72">
        <f t="shared" si="378"/>
        <v>0</v>
      </c>
      <c r="P407" s="75"/>
      <c r="Q407" s="75"/>
      <c r="R407" s="75"/>
      <c r="S407" s="112">
        <f>SUM(J407,M407)</f>
        <v>0</v>
      </c>
      <c r="T407" s="113" t="e">
        <f t="shared" si="380"/>
        <v>#DIV/0!</v>
      </c>
    </row>
    <row r="408" spans="1:20" ht="27" hidden="1" customHeight="1">
      <c r="A408" s="7"/>
      <c r="B408" s="9"/>
      <c r="C408" s="12"/>
      <c r="D408" s="9"/>
      <c r="E408" s="9"/>
      <c r="F408" s="117" t="s">
        <v>37</v>
      </c>
      <c r="G408" s="24" t="s">
        <v>17</v>
      </c>
      <c r="H408" s="104" t="s">
        <v>714</v>
      </c>
      <c r="I408" s="82">
        <v>0</v>
      </c>
      <c r="J408" s="82">
        <v>0</v>
      </c>
      <c r="K408" s="71" t="e">
        <f t="shared" si="370"/>
        <v>#DIV/0!</v>
      </c>
      <c r="L408" s="82">
        <v>0</v>
      </c>
      <c r="M408" s="82">
        <v>0</v>
      </c>
      <c r="N408" s="72">
        <v>0</v>
      </c>
      <c r="O408" s="71">
        <f t="shared" si="371"/>
        <v>0</v>
      </c>
      <c r="P408" s="75"/>
      <c r="Q408" s="75"/>
      <c r="R408" s="75"/>
      <c r="S408" s="82">
        <f t="shared" si="377"/>
        <v>0</v>
      </c>
      <c r="T408" s="83" t="e">
        <f t="shared" si="376"/>
        <v>#DIV/0!</v>
      </c>
    </row>
    <row r="409" spans="1:20" ht="43.15" hidden="1" customHeight="1">
      <c r="A409" s="7"/>
      <c r="B409" s="9"/>
      <c r="C409" s="12"/>
      <c r="D409" s="9"/>
      <c r="E409" s="9"/>
      <c r="F409" s="145" t="s">
        <v>715</v>
      </c>
      <c r="G409" s="31" t="s">
        <v>17</v>
      </c>
      <c r="H409" s="106" t="s">
        <v>324</v>
      </c>
      <c r="I409" s="78">
        <f>SUM(I410:I411)</f>
        <v>0</v>
      </c>
      <c r="J409" s="78">
        <f>SUM(J410:J411)</f>
        <v>0</v>
      </c>
      <c r="K409" s="72" t="e">
        <f t="shared" si="370"/>
        <v>#DIV/0!</v>
      </c>
      <c r="L409" s="78">
        <v>0</v>
      </c>
      <c r="M409" s="78">
        <v>0</v>
      </c>
      <c r="N409" s="78">
        <v>0</v>
      </c>
      <c r="O409" s="72">
        <f t="shared" si="371"/>
        <v>0</v>
      </c>
      <c r="P409" s="91"/>
      <c r="Q409" s="91"/>
      <c r="R409" s="91"/>
      <c r="S409" s="78">
        <f t="shared" si="377"/>
        <v>0</v>
      </c>
      <c r="T409" s="77" t="e">
        <f t="shared" si="376"/>
        <v>#DIV/0!</v>
      </c>
    </row>
    <row r="410" spans="1:20" ht="26.25" hidden="1" customHeight="1">
      <c r="A410" s="7"/>
      <c r="B410" s="9">
        <v>977</v>
      </c>
      <c r="C410" s="12" t="s">
        <v>350</v>
      </c>
      <c r="D410" s="9"/>
      <c r="E410" s="9"/>
      <c r="F410" s="117" t="s">
        <v>351</v>
      </c>
      <c r="G410" s="24" t="s">
        <v>20</v>
      </c>
      <c r="H410" s="104" t="s">
        <v>716</v>
      </c>
      <c r="I410" s="82">
        <v>0</v>
      </c>
      <c r="J410" s="82">
        <v>0</v>
      </c>
      <c r="K410" s="71" t="e">
        <f t="shared" si="370"/>
        <v>#DIV/0!</v>
      </c>
      <c r="L410" s="82">
        <v>0</v>
      </c>
      <c r="M410" s="82">
        <v>0</v>
      </c>
      <c r="N410" s="72">
        <v>0</v>
      </c>
      <c r="O410" s="71">
        <f t="shared" si="371"/>
        <v>0</v>
      </c>
      <c r="P410" s="75"/>
      <c r="Q410" s="75"/>
      <c r="R410" s="75"/>
      <c r="S410" s="82">
        <f t="shared" si="377"/>
        <v>0</v>
      </c>
      <c r="T410" s="83" t="e">
        <f t="shared" si="376"/>
        <v>#DIV/0!</v>
      </c>
    </row>
    <row r="411" spans="1:20" ht="27.75" hidden="1" customHeight="1">
      <c r="A411" s="7"/>
      <c r="B411" s="9">
        <v>977</v>
      </c>
      <c r="C411" s="12" t="s">
        <v>327</v>
      </c>
      <c r="D411" s="9"/>
      <c r="E411" s="9"/>
      <c r="F411" s="117" t="s">
        <v>352</v>
      </c>
      <c r="G411" s="31" t="s">
        <v>20</v>
      </c>
      <c r="H411" s="17" t="s">
        <v>353</v>
      </c>
      <c r="I411" s="82">
        <v>0</v>
      </c>
      <c r="J411" s="82">
        <v>0</v>
      </c>
      <c r="K411" s="109" t="e">
        <f t="shared" si="370"/>
        <v>#DIV/0!</v>
      </c>
      <c r="L411" s="82">
        <v>0</v>
      </c>
      <c r="M411" s="82"/>
      <c r="N411" s="82"/>
      <c r="O411" s="71">
        <f t="shared" ref="O411:O415" si="384">SUM(I411,L411)</f>
        <v>0</v>
      </c>
      <c r="P411" s="75"/>
      <c r="Q411" s="75"/>
      <c r="R411" s="75"/>
      <c r="S411" s="82">
        <f t="shared" ref="S411:S413" si="385">SUM(J411,M411)</f>
        <v>0</v>
      </c>
      <c r="T411" s="83" t="e">
        <f t="shared" ref="T411:T413" si="386">SUM(S411/O411*100)</f>
        <v>#DIV/0!</v>
      </c>
    </row>
    <row r="412" spans="1:20" s="2" customFormat="1" ht="27.75" hidden="1" customHeight="1">
      <c r="A412" s="57"/>
      <c r="B412" s="58"/>
      <c r="C412" s="59"/>
      <c r="D412" s="58"/>
      <c r="E412" s="58"/>
      <c r="F412" s="110" t="s">
        <v>354</v>
      </c>
      <c r="G412" s="31"/>
      <c r="H412" s="119" t="s">
        <v>717</v>
      </c>
      <c r="I412" s="78">
        <f>SUM(I413:I415)</f>
        <v>0</v>
      </c>
      <c r="J412" s="78">
        <f>SUM(J413:J415)</f>
        <v>0</v>
      </c>
      <c r="K412" s="72" t="e">
        <f t="shared" si="370"/>
        <v>#DIV/0!</v>
      </c>
      <c r="L412" s="78"/>
      <c r="M412" s="78"/>
      <c r="N412" s="72">
        <v>0</v>
      </c>
      <c r="O412" s="72">
        <f t="shared" si="384"/>
        <v>0</v>
      </c>
      <c r="P412" s="91"/>
      <c r="Q412" s="91"/>
      <c r="R412" s="91"/>
      <c r="S412" s="78">
        <f t="shared" si="385"/>
        <v>0</v>
      </c>
      <c r="T412" s="77" t="e">
        <f t="shared" si="386"/>
        <v>#DIV/0!</v>
      </c>
    </row>
    <row r="413" spans="1:20" ht="26.25" hidden="1" customHeight="1">
      <c r="A413" s="60"/>
      <c r="B413" s="61"/>
      <c r="C413" s="62"/>
      <c r="D413" s="61"/>
      <c r="E413" s="61"/>
      <c r="F413" s="117" t="s">
        <v>355</v>
      </c>
      <c r="G413" s="24"/>
      <c r="H413" s="101" t="s">
        <v>718</v>
      </c>
      <c r="I413" s="82">
        <v>0</v>
      </c>
      <c r="J413" s="82">
        <v>0</v>
      </c>
      <c r="K413" s="71" t="e">
        <f t="shared" si="370"/>
        <v>#DIV/0!</v>
      </c>
      <c r="L413" s="82"/>
      <c r="M413" s="82"/>
      <c r="N413" s="71">
        <v>0</v>
      </c>
      <c r="O413" s="71">
        <f t="shared" si="384"/>
        <v>0</v>
      </c>
      <c r="P413" s="75"/>
      <c r="Q413" s="75"/>
      <c r="R413" s="75"/>
      <c r="S413" s="82">
        <f t="shared" si="385"/>
        <v>0</v>
      </c>
      <c r="T413" s="83" t="e">
        <f t="shared" si="386"/>
        <v>#DIV/0!</v>
      </c>
    </row>
    <row r="414" spans="1:20" ht="17.25" hidden="1" customHeight="1">
      <c r="A414" s="60"/>
      <c r="B414" s="61"/>
      <c r="C414" s="62"/>
      <c r="D414" s="61"/>
      <c r="E414" s="61"/>
      <c r="F414" s="117" t="s">
        <v>356</v>
      </c>
      <c r="G414" s="24"/>
      <c r="H414" s="17" t="s">
        <v>357</v>
      </c>
      <c r="I414" s="82">
        <v>0</v>
      </c>
      <c r="J414" s="82">
        <v>0</v>
      </c>
      <c r="K414" s="71" t="e">
        <f t="shared" si="370"/>
        <v>#DIV/0!</v>
      </c>
      <c r="L414" s="82"/>
      <c r="M414" s="82"/>
      <c r="N414" s="71"/>
      <c r="O414" s="71">
        <f t="shared" si="384"/>
        <v>0</v>
      </c>
      <c r="P414" s="75"/>
      <c r="Q414" s="75"/>
      <c r="R414" s="75"/>
      <c r="S414" s="82">
        <f t="shared" ref="S414:S419" si="387">SUM(J414,M414)</f>
        <v>0</v>
      </c>
      <c r="T414" s="83" t="e">
        <f t="shared" ref="T414:T415" si="388">SUM(S414/O414*100)</f>
        <v>#DIV/0!</v>
      </c>
    </row>
    <row r="415" spans="1:20" ht="18.75" hidden="1" customHeight="1">
      <c r="A415" s="60"/>
      <c r="B415" s="61"/>
      <c r="C415" s="62"/>
      <c r="D415" s="61"/>
      <c r="E415" s="61"/>
      <c r="F415" s="159" t="s">
        <v>358</v>
      </c>
      <c r="G415" s="24"/>
      <c r="H415" s="101" t="s">
        <v>719</v>
      </c>
      <c r="I415" s="82">
        <v>0</v>
      </c>
      <c r="J415" s="82">
        <v>0</v>
      </c>
      <c r="K415" s="71" t="e">
        <f t="shared" si="370"/>
        <v>#DIV/0!</v>
      </c>
      <c r="L415" s="82"/>
      <c r="M415" s="82"/>
      <c r="N415" s="71"/>
      <c r="O415" s="71">
        <f t="shared" si="384"/>
        <v>0</v>
      </c>
      <c r="P415" s="75"/>
      <c r="Q415" s="75"/>
      <c r="R415" s="75"/>
      <c r="S415" s="82">
        <f t="shared" si="387"/>
        <v>0</v>
      </c>
      <c r="T415" s="83" t="e">
        <f t="shared" si="388"/>
        <v>#DIV/0!</v>
      </c>
    </row>
    <row r="416" spans="1:20" ht="18" hidden="1" customHeight="1">
      <c r="A416" s="60"/>
      <c r="B416" s="61"/>
      <c r="C416" s="62"/>
      <c r="D416" s="61"/>
      <c r="E416" s="61"/>
      <c r="F416" s="110" t="s">
        <v>359</v>
      </c>
      <c r="G416" s="24"/>
      <c r="H416" s="14" t="s">
        <v>360</v>
      </c>
      <c r="I416" s="78">
        <f>SUM(I417)</f>
        <v>0</v>
      </c>
      <c r="J416" s="82"/>
      <c r="K416" s="71"/>
      <c r="L416" s="82"/>
      <c r="M416" s="82"/>
      <c r="N416" s="72"/>
      <c r="O416" s="72">
        <f t="shared" ref="O416:O421" si="389">SUM(I416,L416)</f>
        <v>0</v>
      </c>
      <c r="P416" s="75"/>
      <c r="Q416" s="75"/>
      <c r="R416" s="75"/>
      <c r="S416" s="82">
        <f t="shared" si="387"/>
        <v>0</v>
      </c>
      <c r="T416" s="83"/>
    </row>
    <row r="417" spans="1:20" ht="22.5" hidden="1" customHeight="1">
      <c r="A417" s="60"/>
      <c r="B417" s="61"/>
      <c r="C417" s="62"/>
      <c r="D417" s="61"/>
      <c r="E417" s="61"/>
      <c r="F417" s="159" t="s">
        <v>361</v>
      </c>
      <c r="G417" s="24"/>
      <c r="H417" s="17" t="s">
        <v>362</v>
      </c>
      <c r="I417" s="82">
        <v>0</v>
      </c>
      <c r="J417" s="82"/>
      <c r="K417" s="71"/>
      <c r="L417" s="82"/>
      <c r="M417" s="82"/>
      <c r="N417" s="72"/>
      <c r="O417" s="71">
        <f t="shared" si="389"/>
        <v>0</v>
      </c>
      <c r="P417" s="75"/>
      <c r="Q417" s="75"/>
      <c r="R417" s="75"/>
      <c r="S417" s="82">
        <f t="shared" si="387"/>
        <v>0</v>
      </c>
      <c r="T417" s="83"/>
    </row>
    <row r="418" spans="1:20" s="2" customFormat="1" ht="27.75" hidden="1" customHeight="1">
      <c r="A418" s="57"/>
      <c r="B418" s="58"/>
      <c r="C418" s="59"/>
      <c r="D418" s="58"/>
      <c r="E418" s="58"/>
      <c r="F418" s="110" t="s">
        <v>359</v>
      </c>
      <c r="G418" s="31"/>
      <c r="H418" s="119" t="s">
        <v>720</v>
      </c>
      <c r="I418" s="78">
        <v>0</v>
      </c>
      <c r="J418" s="78">
        <f>SUM(J419:J421)</f>
        <v>0</v>
      </c>
      <c r="K418" s="72" t="e">
        <f t="shared" ref="K418:K421" si="390">SUM(J418/I418*100)</f>
        <v>#DIV/0!</v>
      </c>
      <c r="L418" s="78">
        <v>0</v>
      </c>
      <c r="M418" s="78"/>
      <c r="N418" s="72">
        <v>0</v>
      </c>
      <c r="O418" s="72">
        <f t="shared" si="389"/>
        <v>0</v>
      </c>
      <c r="P418" s="91"/>
      <c r="Q418" s="91"/>
      <c r="R418" s="91"/>
      <c r="S418" s="78">
        <f t="shared" si="387"/>
        <v>0</v>
      </c>
      <c r="T418" s="77" t="e">
        <f t="shared" ref="T418:T421" si="391">SUM(S418/O418*100)</f>
        <v>#DIV/0!</v>
      </c>
    </row>
    <row r="419" spans="1:20" s="149" customFormat="1" ht="26.25" hidden="1" customHeight="1">
      <c r="A419" s="190"/>
      <c r="B419" s="191"/>
      <c r="C419" s="192"/>
      <c r="D419" s="191"/>
      <c r="E419" s="191"/>
      <c r="F419" s="215" t="s">
        <v>477</v>
      </c>
      <c r="G419" s="106"/>
      <c r="H419" s="119" t="s">
        <v>797</v>
      </c>
      <c r="I419" s="112">
        <v>0</v>
      </c>
      <c r="J419" s="112">
        <v>0</v>
      </c>
      <c r="K419" s="107" t="e">
        <f t="shared" si="390"/>
        <v>#DIV/0!</v>
      </c>
      <c r="L419" s="112">
        <v>0</v>
      </c>
      <c r="M419" s="112"/>
      <c r="N419" s="107">
        <v>0</v>
      </c>
      <c r="O419" s="107">
        <f t="shared" si="389"/>
        <v>0</v>
      </c>
      <c r="P419" s="144"/>
      <c r="Q419" s="144"/>
      <c r="R419" s="144"/>
      <c r="S419" s="112">
        <f t="shared" si="387"/>
        <v>0</v>
      </c>
      <c r="T419" s="113" t="e">
        <f t="shared" si="391"/>
        <v>#DIV/0!</v>
      </c>
    </row>
    <row r="420" spans="1:20" ht="17.25" hidden="1" customHeight="1">
      <c r="A420" s="60"/>
      <c r="B420" s="61"/>
      <c r="C420" s="62"/>
      <c r="D420" s="61"/>
      <c r="E420" s="61"/>
      <c r="F420" s="117" t="s">
        <v>356</v>
      </c>
      <c r="G420" s="24"/>
      <c r="H420" s="17" t="s">
        <v>357</v>
      </c>
      <c r="I420" s="82">
        <v>0</v>
      </c>
      <c r="J420" s="82">
        <v>0</v>
      </c>
      <c r="K420" s="71" t="e">
        <f t="shared" si="390"/>
        <v>#DIV/0!</v>
      </c>
      <c r="L420" s="82"/>
      <c r="M420" s="82"/>
      <c r="N420" s="71"/>
      <c r="O420" s="71">
        <f t="shared" si="389"/>
        <v>0</v>
      </c>
      <c r="P420" s="75"/>
      <c r="Q420" s="75"/>
      <c r="R420" s="75"/>
      <c r="S420" s="82">
        <f t="shared" ref="S420:S423" si="392">SUM(J420,M420)</f>
        <v>0</v>
      </c>
      <c r="T420" s="83" t="e">
        <f t="shared" si="391"/>
        <v>#DIV/0!</v>
      </c>
    </row>
    <row r="421" spans="1:20" ht="27" hidden="1" customHeight="1">
      <c r="A421" s="60"/>
      <c r="B421" s="61"/>
      <c r="C421" s="62"/>
      <c r="D421" s="61"/>
      <c r="E421" s="61"/>
      <c r="F421" s="159" t="s">
        <v>477</v>
      </c>
      <c r="G421" s="24"/>
      <c r="H421" s="101" t="s">
        <v>721</v>
      </c>
      <c r="I421" s="82">
        <v>0</v>
      </c>
      <c r="J421" s="82">
        <v>0</v>
      </c>
      <c r="K421" s="71" t="e">
        <f t="shared" si="390"/>
        <v>#DIV/0!</v>
      </c>
      <c r="L421" s="82"/>
      <c r="M421" s="82"/>
      <c r="N421" s="71"/>
      <c r="O421" s="71">
        <f t="shared" si="389"/>
        <v>0</v>
      </c>
      <c r="P421" s="75"/>
      <c r="Q421" s="75"/>
      <c r="R421" s="75"/>
      <c r="S421" s="82">
        <f t="shared" si="392"/>
        <v>0</v>
      </c>
      <c r="T421" s="83" t="e">
        <f t="shared" si="391"/>
        <v>#DIV/0!</v>
      </c>
    </row>
    <row r="422" spans="1:20" s="2" customFormat="1" ht="27.75" hidden="1" customHeight="1">
      <c r="A422" s="57"/>
      <c r="B422" s="58"/>
      <c r="C422" s="59"/>
      <c r="D422" s="58"/>
      <c r="E422" s="58"/>
      <c r="F422" s="110" t="s">
        <v>722</v>
      </c>
      <c r="G422" s="31"/>
      <c r="H422" s="119" t="s">
        <v>723</v>
      </c>
      <c r="I422" s="78">
        <f>SUM(I423:I425)</f>
        <v>0</v>
      </c>
      <c r="J422" s="78">
        <f>SUM(J423:J425)</f>
        <v>0</v>
      </c>
      <c r="K422" s="72" t="e">
        <f t="shared" ref="K422:K425" si="393">SUM(J422/I422*100)</f>
        <v>#DIV/0!</v>
      </c>
      <c r="L422" s="78">
        <f>SUM(L423:L425)</f>
        <v>0</v>
      </c>
      <c r="M422" s="78"/>
      <c r="N422" s="72">
        <v>0</v>
      </c>
      <c r="O422" s="72">
        <f t="shared" ref="O422:O425" si="394">SUM(I422,L422)</f>
        <v>0</v>
      </c>
      <c r="P422" s="91"/>
      <c r="Q422" s="91"/>
      <c r="R422" s="91"/>
      <c r="S422" s="78">
        <f t="shared" si="392"/>
        <v>0</v>
      </c>
      <c r="T422" s="77" t="e">
        <f t="shared" ref="T422:T425" si="395">SUM(S422/O422*100)</f>
        <v>#DIV/0!</v>
      </c>
    </row>
    <row r="423" spans="1:20" ht="26.25" hidden="1" customHeight="1">
      <c r="A423" s="60"/>
      <c r="B423" s="61"/>
      <c r="C423" s="62"/>
      <c r="D423" s="61"/>
      <c r="E423" s="61"/>
      <c r="F423" s="117" t="s">
        <v>724</v>
      </c>
      <c r="G423" s="24"/>
      <c r="H423" s="101" t="s">
        <v>725</v>
      </c>
      <c r="I423" s="82">
        <v>0</v>
      </c>
      <c r="J423" s="82">
        <v>0</v>
      </c>
      <c r="K423" s="71" t="e">
        <f t="shared" si="393"/>
        <v>#DIV/0!</v>
      </c>
      <c r="L423" s="82">
        <v>0</v>
      </c>
      <c r="M423" s="82"/>
      <c r="N423" s="71">
        <v>0</v>
      </c>
      <c r="O423" s="71">
        <f>SUM(I423+L423)</f>
        <v>0</v>
      </c>
      <c r="P423" s="75"/>
      <c r="Q423" s="75"/>
      <c r="R423" s="75"/>
      <c r="S423" s="82">
        <f t="shared" si="392"/>
        <v>0</v>
      </c>
      <c r="T423" s="83" t="e">
        <f t="shared" si="395"/>
        <v>#DIV/0!</v>
      </c>
    </row>
    <row r="424" spans="1:20" ht="17.25" hidden="1" customHeight="1">
      <c r="A424" s="60"/>
      <c r="B424" s="61"/>
      <c r="C424" s="62"/>
      <c r="D424" s="61"/>
      <c r="E424" s="61"/>
      <c r="F424" s="117" t="s">
        <v>356</v>
      </c>
      <c r="G424" s="24"/>
      <c r="H424" s="17" t="s">
        <v>357</v>
      </c>
      <c r="I424" s="82">
        <v>0</v>
      </c>
      <c r="J424" s="82">
        <v>0</v>
      </c>
      <c r="K424" s="71" t="e">
        <f t="shared" si="393"/>
        <v>#DIV/0!</v>
      </c>
      <c r="L424" s="82"/>
      <c r="M424" s="82"/>
      <c r="N424" s="71"/>
      <c r="O424" s="71">
        <f t="shared" si="394"/>
        <v>0</v>
      </c>
      <c r="P424" s="75"/>
      <c r="Q424" s="75"/>
      <c r="R424" s="75"/>
      <c r="S424" s="82">
        <f t="shared" ref="S424:S427" si="396">SUM(J424,M424)</f>
        <v>0</v>
      </c>
      <c r="T424" s="83" t="e">
        <f t="shared" si="395"/>
        <v>#DIV/0!</v>
      </c>
    </row>
    <row r="425" spans="1:20" ht="27" hidden="1" customHeight="1">
      <c r="A425" s="60"/>
      <c r="B425" s="61"/>
      <c r="C425" s="62"/>
      <c r="D425" s="61"/>
      <c r="E425" s="61"/>
      <c r="F425" s="159" t="s">
        <v>726</v>
      </c>
      <c r="G425" s="24"/>
      <c r="H425" s="101" t="s">
        <v>727</v>
      </c>
      <c r="I425" s="82">
        <v>0</v>
      </c>
      <c r="J425" s="82">
        <v>0</v>
      </c>
      <c r="K425" s="71" t="e">
        <f t="shared" si="393"/>
        <v>#DIV/0!</v>
      </c>
      <c r="L425" s="82"/>
      <c r="M425" s="82"/>
      <c r="N425" s="71"/>
      <c r="O425" s="71">
        <f t="shared" si="394"/>
        <v>0</v>
      </c>
      <c r="P425" s="75"/>
      <c r="Q425" s="75"/>
      <c r="R425" s="75"/>
      <c r="S425" s="82">
        <f t="shared" si="396"/>
        <v>0</v>
      </c>
      <c r="T425" s="83" t="e">
        <f t="shared" si="395"/>
        <v>#DIV/0!</v>
      </c>
    </row>
    <row r="426" spans="1:20" s="2" customFormat="1" ht="59.25" hidden="1" customHeight="1">
      <c r="A426" s="57"/>
      <c r="B426" s="58"/>
      <c r="C426" s="59"/>
      <c r="D426" s="58"/>
      <c r="E426" s="58"/>
      <c r="F426" s="110" t="s">
        <v>728</v>
      </c>
      <c r="G426" s="31"/>
      <c r="H426" s="119" t="s">
        <v>729</v>
      </c>
      <c r="I426" s="78">
        <f>SUM(I427)</f>
        <v>0</v>
      </c>
      <c r="J426" s="78">
        <f>SUM(J427)</f>
        <v>0</v>
      </c>
      <c r="K426" s="72" t="e">
        <f t="shared" ref="K426:K446" si="397">SUM(J426/I426*100)</f>
        <v>#DIV/0!</v>
      </c>
      <c r="L426" s="78">
        <f>SUM(L427:L449)</f>
        <v>9606385.2200000007</v>
      </c>
      <c r="M426" s="78"/>
      <c r="N426" s="72">
        <v>0</v>
      </c>
      <c r="O426" s="72">
        <f t="shared" ref="O426" si="398">SUM(I426,L426)</f>
        <v>9606385.2200000007</v>
      </c>
      <c r="P426" s="91"/>
      <c r="Q426" s="91"/>
      <c r="R426" s="91"/>
      <c r="S426" s="78">
        <f t="shared" si="396"/>
        <v>0</v>
      </c>
      <c r="T426" s="77">
        <f t="shared" ref="T426:T446" si="399">SUM(S426/O426*100)</f>
        <v>0</v>
      </c>
    </row>
    <row r="427" spans="1:20" ht="33" hidden="1" customHeight="1">
      <c r="A427" s="60"/>
      <c r="B427" s="61"/>
      <c r="C427" s="62"/>
      <c r="D427" s="61"/>
      <c r="E427" s="61"/>
      <c r="F427" s="117" t="s">
        <v>730</v>
      </c>
      <c r="G427" s="24"/>
      <c r="H427" s="101" t="s">
        <v>731</v>
      </c>
      <c r="I427" s="82">
        <v>0</v>
      </c>
      <c r="J427" s="82">
        <v>0</v>
      </c>
      <c r="K427" s="71" t="e">
        <f t="shared" si="397"/>
        <v>#DIV/0!</v>
      </c>
      <c r="L427" s="82">
        <v>0</v>
      </c>
      <c r="M427" s="82"/>
      <c r="N427" s="71">
        <v>0</v>
      </c>
      <c r="O427" s="71">
        <f>SUM(I427+L427)</f>
        <v>0</v>
      </c>
      <c r="P427" s="75"/>
      <c r="Q427" s="75"/>
      <c r="R427" s="75"/>
      <c r="S427" s="82">
        <f t="shared" si="396"/>
        <v>0</v>
      </c>
      <c r="T427" s="83" t="e">
        <f t="shared" si="399"/>
        <v>#DIV/0!</v>
      </c>
    </row>
    <row r="428" spans="1:20" s="170" customFormat="1" ht="49.5" customHeight="1">
      <c r="A428" s="233"/>
      <c r="B428" s="234"/>
      <c r="C428" s="235"/>
      <c r="D428" s="234"/>
      <c r="E428" s="234"/>
      <c r="F428" s="270" t="s">
        <v>713</v>
      </c>
      <c r="G428" s="55" t="s">
        <v>17</v>
      </c>
      <c r="H428" s="153" t="s">
        <v>321</v>
      </c>
      <c r="I428" s="97">
        <f>SUM(I429:I429)</f>
        <v>39405000</v>
      </c>
      <c r="J428" s="97">
        <f>SUM(J429:J429)</f>
        <v>11499931.130000001</v>
      </c>
      <c r="K428" s="76">
        <f t="shared" si="397"/>
        <v>29.183938916381173</v>
      </c>
      <c r="L428" s="95">
        <v>0</v>
      </c>
      <c r="M428" s="95">
        <v>0</v>
      </c>
      <c r="N428" s="167">
        <v>0</v>
      </c>
      <c r="O428" s="76">
        <f t="shared" ref="O428:O438" si="400">SUM(I428,L428)</f>
        <v>39405000</v>
      </c>
      <c r="P428" s="171"/>
      <c r="Q428" s="171"/>
      <c r="R428" s="171"/>
      <c r="S428" s="250">
        <f>SUM(J428,M428)</f>
        <v>11499931.130000001</v>
      </c>
      <c r="T428" s="238">
        <f t="shared" si="399"/>
        <v>29.183938916381173</v>
      </c>
    </row>
    <row r="429" spans="1:20" s="170" customFormat="1" ht="42.75" customHeight="1">
      <c r="A429" s="233"/>
      <c r="B429" s="234"/>
      <c r="C429" s="235"/>
      <c r="D429" s="234"/>
      <c r="E429" s="234"/>
      <c r="F429" s="344" t="s">
        <v>37</v>
      </c>
      <c r="G429" s="49" t="s">
        <v>17</v>
      </c>
      <c r="H429" s="111" t="s">
        <v>714</v>
      </c>
      <c r="I429" s="95">
        <v>39405000</v>
      </c>
      <c r="J429" s="95">
        <v>11499931.130000001</v>
      </c>
      <c r="K429" s="167">
        <f t="shared" si="397"/>
        <v>29.183938916381173</v>
      </c>
      <c r="L429" s="95">
        <v>0</v>
      </c>
      <c r="M429" s="95">
        <v>0</v>
      </c>
      <c r="N429" s="76">
        <v>0</v>
      </c>
      <c r="O429" s="167">
        <f t="shared" si="400"/>
        <v>39405000</v>
      </c>
      <c r="P429" s="171"/>
      <c r="Q429" s="171"/>
      <c r="R429" s="171"/>
      <c r="S429" s="95">
        <f t="shared" ref="S429:S446" si="401">SUM(J429,M429)</f>
        <v>11499931.130000001</v>
      </c>
      <c r="T429" s="172">
        <f t="shared" si="399"/>
        <v>29.183938916381173</v>
      </c>
    </row>
    <row r="430" spans="1:20" s="170" customFormat="1" ht="48.75" customHeight="1">
      <c r="A430" s="233"/>
      <c r="B430" s="234"/>
      <c r="C430" s="235"/>
      <c r="D430" s="234"/>
      <c r="E430" s="234"/>
      <c r="F430" s="270" t="s">
        <v>715</v>
      </c>
      <c r="G430" s="55" t="s">
        <v>17</v>
      </c>
      <c r="H430" s="153" t="s">
        <v>324</v>
      </c>
      <c r="I430" s="97">
        <f>SUM(I431)</f>
        <v>750000</v>
      </c>
      <c r="J430" s="97">
        <f>SUM(J431)</f>
        <v>450600</v>
      </c>
      <c r="K430" s="76">
        <f t="shared" si="397"/>
        <v>60.08</v>
      </c>
      <c r="L430" s="97">
        <v>0</v>
      </c>
      <c r="M430" s="97">
        <v>0</v>
      </c>
      <c r="N430" s="97">
        <v>0</v>
      </c>
      <c r="O430" s="76">
        <f t="shared" si="400"/>
        <v>750000</v>
      </c>
      <c r="P430" s="168"/>
      <c r="Q430" s="168"/>
      <c r="R430" s="168"/>
      <c r="S430" s="97">
        <f t="shared" si="401"/>
        <v>450600</v>
      </c>
      <c r="T430" s="169">
        <f t="shared" si="399"/>
        <v>60.08</v>
      </c>
    </row>
    <row r="431" spans="1:20" s="170" customFormat="1" ht="36.75" customHeight="1">
      <c r="A431" s="233"/>
      <c r="B431" s="234">
        <v>977</v>
      </c>
      <c r="C431" s="235" t="s">
        <v>350</v>
      </c>
      <c r="D431" s="234"/>
      <c r="E431" s="234"/>
      <c r="F431" s="344" t="s">
        <v>351</v>
      </c>
      <c r="G431" s="49" t="s">
        <v>20</v>
      </c>
      <c r="H431" s="111" t="s">
        <v>716</v>
      </c>
      <c r="I431" s="95">
        <v>750000</v>
      </c>
      <c r="J431" s="95">
        <v>450600</v>
      </c>
      <c r="K431" s="167">
        <f t="shared" si="397"/>
        <v>60.08</v>
      </c>
      <c r="L431" s="95">
        <v>0</v>
      </c>
      <c r="M431" s="95">
        <v>0</v>
      </c>
      <c r="N431" s="76">
        <v>0</v>
      </c>
      <c r="O431" s="167">
        <f t="shared" si="400"/>
        <v>750000</v>
      </c>
      <c r="P431" s="171"/>
      <c r="Q431" s="171"/>
      <c r="R431" s="171"/>
      <c r="S431" s="95">
        <f t="shared" si="401"/>
        <v>450600</v>
      </c>
      <c r="T431" s="172">
        <f t="shared" si="399"/>
        <v>60.08</v>
      </c>
    </row>
    <row r="432" spans="1:20" s="317" customFormat="1" ht="34.5" customHeight="1">
      <c r="A432" s="314"/>
      <c r="B432" s="315"/>
      <c r="C432" s="316"/>
      <c r="D432" s="315"/>
      <c r="E432" s="315"/>
      <c r="F432" s="270" t="s">
        <v>354</v>
      </c>
      <c r="G432" s="55"/>
      <c r="H432" s="245" t="s">
        <v>717</v>
      </c>
      <c r="I432" s="97">
        <f>SUM(I433:I435)</f>
        <v>5298000</v>
      </c>
      <c r="J432" s="97">
        <f>SUM(J433:J435)</f>
        <v>98000</v>
      </c>
      <c r="K432" s="76">
        <f t="shared" si="397"/>
        <v>1.8497546243865608</v>
      </c>
      <c r="L432" s="97"/>
      <c r="M432" s="97"/>
      <c r="N432" s="76">
        <v>0</v>
      </c>
      <c r="O432" s="76">
        <f t="shared" si="400"/>
        <v>5298000</v>
      </c>
      <c r="P432" s="168"/>
      <c r="Q432" s="168"/>
      <c r="R432" s="168"/>
      <c r="S432" s="97">
        <f t="shared" si="401"/>
        <v>98000</v>
      </c>
      <c r="T432" s="169">
        <f t="shared" si="399"/>
        <v>1.8497546243865608</v>
      </c>
    </row>
    <row r="433" spans="1:22" s="170" customFormat="1" ht="48" customHeight="1">
      <c r="A433" s="163"/>
      <c r="B433" s="164"/>
      <c r="C433" s="165"/>
      <c r="D433" s="164"/>
      <c r="E433" s="164"/>
      <c r="F433" s="344" t="s">
        <v>892</v>
      </c>
      <c r="G433" s="49"/>
      <c r="H433" s="161" t="s">
        <v>893</v>
      </c>
      <c r="I433" s="95">
        <v>5298000</v>
      </c>
      <c r="J433" s="95">
        <v>98000</v>
      </c>
      <c r="K433" s="167">
        <f t="shared" si="397"/>
        <v>1.8497546243865608</v>
      </c>
      <c r="L433" s="95"/>
      <c r="M433" s="95"/>
      <c r="N433" s="167">
        <v>0</v>
      </c>
      <c r="O433" s="167">
        <f t="shared" si="400"/>
        <v>5298000</v>
      </c>
      <c r="P433" s="171"/>
      <c r="Q433" s="171"/>
      <c r="R433" s="171"/>
      <c r="S433" s="95">
        <f t="shared" si="401"/>
        <v>98000</v>
      </c>
      <c r="T433" s="172">
        <f t="shared" si="399"/>
        <v>1.8497546243865608</v>
      </c>
    </row>
    <row r="434" spans="1:22" s="170" customFormat="1" ht="17.25" hidden="1" customHeight="1">
      <c r="A434" s="163"/>
      <c r="B434" s="164"/>
      <c r="C434" s="165"/>
      <c r="D434" s="164"/>
      <c r="E434" s="164"/>
      <c r="F434" s="275" t="s">
        <v>356</v>
      </c>
      <c r="G434" s="49"/>
      <c r="H434" s="27" t="s">
        <v>357</v>
      </c>
      <c r="I434" s="95">
        <v>0</v>
      </c>
      <c r="J434" s="95">
        <v>0</v>
      </c>
      <c r="K434" s="167" t="e">
        <f t="shared" si="397"/>
        <v>#DIV/0!</v>
      </c>
      <c r="L434" s="95"/>
      <c r="M434" s="95"/>
      <c r="N434" s="167"/>
      <c r="O434" s="167">
        <f t="shared" si="400"/>
        <v>0</v>
      </c>
      <c r="P434" s="171"/>
      <c r="Q434" s="171"/>
      <c r="R434" s="171"/>
      <c r="S434" s="95">
        <f t="shared" si="401"/>
        <v>0</v>
      </c>
      <c r="T434" s="172" t="e">
        <f t="shared" si="399"/>
        <v>#DIV/0!</v>
      </c>
    </row>
    <row r="435" spans="1:22" s="170" customFormat="1" ht="6.75" hidden="1" customHeight="1">
      <c r="A435" s="163"/>
      <c r="B435" s="164"/>
      <c r="C435" s="165"/>
      <c r="D435" s="164"/>
      <c r="E435" s="164"/>
      <c r="F435" s="318" t="s">
        <v>358</v>
      </c>
      <c r="G435" s="49"/>
      <c r="H435" s="161" t="s">
        <v>719</v>
      </c>
      <c r="I435" s="95">
        <v>0</v>
      </c>
      <c r="J435" s="95">
        <v>0</v>
      </c>
      <c r="K435" s="167" t="e">
        <f t="shared" si="397"/>
        <v>#DIV/0!</v>
      </c>
      <c r="L435" s="95"/>
      <c r="M435" s="95"/>
      <c r="N435" s="167"/>
      <c r="O435" s="167">
        <f t="shared" si="400"/>
        <v>0</v>
      </c>
      <c r="P435" s="171"/>
      <c r="Q435" s="171"/>
      <c r="R435" s="171"/>
      <c r="S435" s="95">
        <f t="shared" si="401"/>
        <v>0</v>
      </c>
      <c r="T435" s="172" t="e">
        <f t="shared" si="399"/>
        <v>#DIV/0!</v>
      </c>
    </row>
    <row r="436" spans="1:22" s="317" customFormat="1" ht="33" customHeight="1">
      <c r="A436" s="314"/>
      <c r="B436" s="315"/>
      <c r="C436" s="316"/>
      <c r="D436" s="315"/>
      <c r="E436" s="315"/>
      <c r="F436" s="270" t="s">
        <v>359</v>
      </c>
      <c r="G436" s="55"/>
      <c r="H436" s="245" t="s">
        <v>943</v>
      </c>
      <c r="I436" s="97">
        <f>SUM(I437)</f>
        <v>150000</v>
      </c>
      <c r="J436" s="97">
        <v>0</v>
      </c>
      <c r="K436" s="76">
        <v>0</v>
      </c>
      <c r="L436" s="97">
        <f>SUM(L437)</f>
        <v>4803192.6100000003</v>
      </c>
      <c r="M436" s="97">
        <f>SUM(M437)</f>
        <v>0</v>
      </c>
      <c r="N436" s="76">
        <f>SUM(M436/L436*100)</f>
        <v>0</v>
      </c>
      <c r="O436" s="76">
        <f t="shared" ref="O436:O437" si="402">SUM(I436,L436)</f>
        <v>4953192.6100000003</v>
      </c>
      <c r="P436" s="168"/>
      <c r="Q436" s="168"/>
      <c r="R436" s="168"/>
      <c r="S436" s="97">
        <f t="shared" ref="S436:S437" si="403">SUM(J436,M436)</f>
        <v>0</v>
      </c>
      <c r="T436" s="169">
        <f t="shared" ref="T436:T437" si="404">SUM(S436/O436*100)</f>
        <v>0</v>
      </c>
    </row>
    <row r="437" spans="1:22" s="326" customFormat="1" ht="31.5" customHeight="1">
      <c r="A437" s="322"/>
      <c r="B437" s="323"/>
      <c r="C437" s="324"/>
      <c r="D437" s="323"/>
      <c r="E437" s="323"/>
      <c r="F437" s="344" t="s">
        <v>477</v>
      </c>
      <c r="G437" s="111"/>
      <c r="H437" s="161" t="s">
        <v>944</v>
      </c>
      <c r="I437" s="260">
        <v>150000</v>
      </c>
      <c r="J437" s="260">
        <v>0</v>
      </c>
      <c r="K437" s="124">
        <v>0</v>
      </c>
      <c r="L437" s="260">
        <v>4803192.6100000003</v>
      </c>
      <c r="M437" s="260">
        <v>0</v>
      </c>
      <c r="N437" s="124">
        <f t="shared" ref="N437:N443" si="405">SUM(M437/L437*100)</f>
        <v>0</v>
      </c>
      <c r="O437" s="124">
        <f t="shared" si="402"/>
        <v>4953192.6100000003</v>
      </c>
      <c r="P437" s="325"/>
      <c r="Q437" s="325"/>
      <c r="R437" s="325"/>
      <c r="S437" s="260">
        <f t="shared" si="403"/>
        <v>0</v>
      </c>
      <c r="T437" s="287">
        <f t="shared" si="404"/>
        <v>0</v>
      </c>
    </row>
    <row r="438" spans="1:22" s="317" customFormat="1" ht="27.75" hidden="1" customHeight="1">
      <c r="A438" s="314"/>
      <c r="B438" s="315"/>
      <c r="C438" s="316"/>
      <c r="D438" s="315"/>
      <c r="E438" s="315"/>
      <c r="F438" s="270" t="s">
        <v>722</v>
      </c>
      <c r="G438" s="55"/>
      <c r="H438" s="245" t="s">
        <v>723</v>
      </c>
      <c r="I438" s="97">
        <f>SUM(I439:I441)</f>
        <v>0</v>
      </c>
      <c r="J438" s="97">
        <f>SUM(J439:J441)</f>
        <v>0</v>
      </c>
      <c r="K438" s="76" t="e">
        <f t="shared" si="397"/>
        <v>#DIV/0!</v>
      </c>
      <c r="L438" s="97">
        <f>SUM(L439:L441)</f>
        <v>0</v>
      </c>
      <c r="M438" s="97">
        <f>SUM(M439:M441)</f>
        <v>0</v>
      </c>
      <c r="N438" s="76" t="e">
        <f t="shared" si="405"/>
        <v>#DIV/0!</v>
      </c>
      <c r="O438" s="76">
        <f t="shared" si="400"/>
        <v>0</v>
      </c>
      <c r="P438" s="168"/>
      <c r="Q438" s="168"/>
      <c r="R438" s="168"/>
      <c r="S438" s="97">
        <f t="shared" si="401"/>
        <v>0</v>
      </c>
      <c r="T438" s="169" t="e">
        <f t="shared" si="399"/>
        <v>#DIV/0!</v>
      </c>
    </row>
    <row r="439" spans="1:22" s="170" customFormat="1" ht="26.25" hidden="1" customHeight="1">
      <c r="A439" s="163"/>
      <c r="B439" s="164"/>
      <c r="C439" s="165"/>
      <c r="D439" s="164"/>
      <c r="E439" s="164"/>
      <c r="F439" s="275" t="s">
        <v>724</v>
      </c>
      <c r="G439" s="49"/>
      <c r="H439" s="161" t="s">
        <v>725</v>
      </c>
      <c r="I439" s="95">
        <v>0</v>
      </c>
      <c r="J439" s="95">
        <v>0</v>
      </c>
      <c r="K439" s="167" t="e">
        <f t="shared" si="397"/>
        <v>#DIV/0!</v>
      </c>
      <c r="L439" s="95">
        <v>0</v>
      </c>
      <c r="M439" s="95">
        <v>0</v>
      </c>
      <c r="N439" s="124" t="e">
        <f t="shared" si="405"/>
        <v>#DIV/0!</v>
      </c>
      <c r="O439" s="167">
        <f>SUM(I439+L439)</f>
        <v>0</v>
      </c>
      <c r="P439" s="171"/>
      <c r="Q439" s="171"/>
      <c r="R439" s="171"/>
      <c r="S439" s="95">
        <f t="shared" si="401"/>
        <v>0</v>
      </c>
      <c r="T439" s="172" t="e">
        <f t="shared" si="399"/>
        <v>#DIV/0!</v>
      </c>
    </row>
    <row r="440" spans="1:22" s="170" customFormat="1" ht="17.25" hidden="1" customHeight="1">
      <c r="A440" s="163"/>
      <c r="B440" s="164"/>
      <c r="C440" s="165"/>
      <c r="D440" s="164"/>
      <c r="E440" s="164"/>
      <c r="F440" s="275" t="s">
        <v>356</v>
      </c>
      <c r="G440" s="49"/>
      <c r="H440" s="27" t="s">
        <v>357</v>
      </c>
      <c r="I440" s="95">
        <v>0</v>
      </c>
      <c r="J440" s="95">
        <v>0</v>
      </c>
      <c r="K440" s="167" t="e">
        <f t="shared" si="397"/>
        <v>#DIV/0!</v>
      </c>
      <c r="L440" s="95"/>
      <c r="M440" s="95"/>
      <c r="N440" s="76" t="e">
        <f t="shared" si="405"/>
        <v>#DIV/0!</v>
      </c>
      <c r="O440" s="167">
        <f t="shared" ref="O440:O442" si="406">SUM(I440,L440)</f>
        <v>0</v>
      </c>
      <c r="P440" s="171"/>
      <c r="Q440" s="171"/>
      <c r="R440" s="171"/>
      <c r="S440" s="95">
        <f t="shared" si="401"/>
        <v>0</v>
      </c>
      <c r="T440" s="172" t="e">
        <f t="shared" si="399"/>
        <v>#DIV/0!</v>
      </c>
    </row>
    <row r="441" spans="1:22" s="170" customFormat="1" ht="27" hidden="1" customHeight="1">
      <c r="A441" s="163"/>
      <c r="B441" s="164"/>
      <c r="C441" s="165"/>
      <c r="D441" s="164"/>
      <c r="E441" s="164"/>
      <c r="F441" s="318" t="s">
        <v>726</v>
      </c>
      <c r="G441" s="49"/>
      <c r="H441" s="161" t="s">
        <v>727</v>
      </c>
      <c r="I441" s="95">
        <v>0</v>
      </c>
      <c r="J441" s="95">
        <v>0</v>
      </c>
      <c r="K441" s="167" t="e">
        <f t="shared" si="397"/>
        <v>#DIV/0!</v>
      </c>
      <c r="L441" s="95"/>
      <c r="M441" s="95"/>
      <c r="N441" s="76"/>
      <c r="O441" s="167">
        <f t="shared" si="406"/>
        <v>0</v>
      </c>
      <c r="P441" s="171"/>
      <c r="Q441" s="171"/>
      <c r="R441" s="171"/>
      <c r="S441" s="95">
        <f t="shared" si="401"/>
        <v>0</v>
      </c>
      <c r="T441" s="172" t="e">
        <f t="shared" si="399"/>
        <v>#DIV/0!</v>
      </c>
    </row>
    <row r="442" spans="1:22" s="317" customFormat="1" ht="39.75" customHeight="1">
      <c r="A442" s="314"/>
      <c r="B442" s="315"/>
      <c r="C442" s="316"/>
      <c r="D442" s="315"/>
      <c r="E442" s="315"/>
      <c r="F442" s="270" t="s">
        <v>844</v>
      </c>
      <c r="G442" s="55"/>
      <c r="H442" s="245" t="s">
        <v>729</v>
      </c>
      <c r="I442" s="97">
        <f>SUM(I443)</f>
        <v>100000</v>
      </c>
      <c r="J442" s="97">
        <f>SUM(J443)</f>
        <v>0</v>
      </c>
      <c r="K442" s="76">
        <f t="shared" si="397"/>
        <v>0</v>
      </c>
      <c r="L442" s="97">
        <f>SUM(L443)</f>
        <v>0</v>
      </c>
      <c r="M442" s="97">
        <f>SUM(M443)</f>
        <v>0</v>
      </c>
      <c r="N442" s="76">
        <v>0</v>
      </c>
      <c r="O442" s="76">
        <f t="shared" si="406"/>
        <v>100000</v>
      </c>
      <c r="P442" s="168"/>
      <c r="Q442" s="168"/>
      <c r="R442" s="168"/>
      <c r="S442" s="97">
        <f t="shared" si="401"/>
        <v>0</v>
      </c>
      <c r="T442" s="169">
        <f t="shared" si="399"/>
        <v>0</v>
      </c>
    </row>
    <row r="443" spans="1:22" s="170" customFormat="1" ht="52.5" customHeight="1">
      <c r="A443" s="163"/>
      <c r="B443" s="164"/>
      <c r="C443" s="165"/>
      <c r="D443" s="164"/>
      <c r="E443" s="164"/>
      <c r="F443" s="344" t="s">
        <v>846</v>
      </c>
      <c r="G443" s="49"/>
      <c r="H443" s="161" t="s">
        <v>845</v>
      </c>
      <c r="I443" s="95">
        <v>100000</v>
      </c>
      <c r="J443" s="95">
        <v>0</v>
      </c>
      <c r="K443" s="167">
        <f t="shared" si="397"/>
        <v>0</v>
      </c>
      <c r="L443" s="95">
        <v>0</v>
      </c>
      <c r="M443" s="95">
        <v>0</v>
      </c>
      <c r="N443" s="124">
        <v>0</v>
      </c>
      <c r="O443" s="167">
        <f>SUM(I443+L443)</f>
        <v>100000</v>
      </c>
      <c r="P443" s="171"/>
      <c r="Q443" s="171"/>
      <c r="R443" s="171"/>
      <c r="S443" s="95">
        <f t="shared" si="401"/>
        <v>0</v>
      </c>
      <c r="T443" s="172">
        <f t="shared" si="399"/>
        <v>0</v>
      </c>
      <c r="V443" s="170" t="s">
        <v>494</v>
      </c>
    </row>
    <row r="444" spans="1:22" s="317" customFormat="1" ht="45" hidden="1" customHeight="1">
      <c r="A444" s="314"/>
      <c r="B444" s="315"/>
      <c r="C444" s="316"/>
      <c r="D444" s="315"/>
      <c r="E444" s="315"/>
      <c r="F444" s="270" t="s">
        <v>835</v>
      </c>
      <c r="G444" s="55"/>
      <c r="H444" s="245" t="s">
        <v>836</v>
      </c>
      <c r="I444" s="97">
        <f>SUM(I445)</f>
        <v>0</v>
      </c>
      <c r="J444" s="97">
        <f>SUM(J445)</f>
        <v>0</v>
      </c>
      <c r="K444" s="76" t="e">
        <f t="shared" ref="K444" si="407">SUM(J444/I444*100)</f>
        <v>#DIV/0!</v>
      </c>
      <c r="L444" s="97">
        <v>0</v>
      </c>
      <c r="M444" s="97"/>
      <c r="N444" s="76">
        <v>0</v>
      </c>
      <c r="O444" s="76">
        <f t="shared" ref="O444" si="408">SUM(I444,L444)</f>
        <v>0</v>
      </c>
      <c r="P444" s="168"/>
      <c r="Q444" s="168"/>
      <c r="R444" s="168"/>
      <c r="S444" s="97">
        <f t="shared" ref="S444" si="409">SUM(J444,M444)</f>
        <v>0</v>
      </c>
      <c r="T444" s="169" t="e">
        <f t="shared" ref="T444" si="410">SUM(S444/O444*100)</f>
        <v>#DIV/0!</v>
      </c>
    </row>
    <row r="445" spans="1:22" s="326" customFormat="1" ht="63" hidden="1" customHeight="1">
      <c r="A445" s="322"/>
      <c r="B445" s="323"/>
      <c r="C445" s="324"/>
      <c r="D445" s="323"/>
      <c r="E445" s="323"/>
      <c r="F445" s="275" t="s">
        <v>838</v>
      </c>
      <c r="G445" s="111"/>
      <c r="H445" s="161" t="s">
        <v>837</v>
      </c>
      <c r="I445" s="260">
        <v>0</v>
      </c>
      <c r="J445" s="260">
        <v>0</v>
      </c>
      <c r="K445" s="124" t="e">
        <f t="shared" si="397"/>
        <v>#DIV/0!</v>
      </c>
      <c r="L445" s="260">
        <v>0</v>
      </c>
      <c r="M445" s="260"/>
      <c r="N445" s="124">
        <v>0</v>
      </c>
      <c r="O445" s="124">
        <f t="shared" ref="O445:O446" si="411">SUM(I445,L445)</f>
        <v>0</v>
      </c>
      <c r="P445" s="325"/>
      <c r="Q445" s="325"/>
      <c r="R445" s="325"/>
      <c r="S445" s="260">
        <f t="shared" si="401"/>
        <v>0</v>
      </c>
      <c r="T445" s="287" t="e">
        <f t="shared" si="399"/>
        <v>#DIV/0!</v>
      </c>
    </row>
    <row r="446" spans="1:22" s="317" customFormat="1" ht="45.75" customHeight="1">
      <c r="A446" s="314"/>
      <c r="B446" s="315"/>
      <c r="C446" s="316"/>
      <c r="D446" s="315"/>
      <c r="E446" s="315"/>
      <c r="F446" s="270" t="s">
        <v>896</v>
      </c>
      <c r="G446" s="55"/>
      <c r="H446" s="245" t="s">
        <v>894</v>
      </c>
      <c r="I446" s="97">
        <f>SUM(I447)</f>
        <v>400000</v>
      </c>
      <c r="J446" s="97">
        <f>SUM(J447)</f>
        <v>120000</v>
      </c>
      <c r="K446" s="76">
        <f t="shared" si="397"/>
        <v>30</v>
      </c>
      <c r="L446" s="97">
        <v>0</v>
      </c>
      <c r="M446" s="97"/>
      <c r="N446" s="76">
        <v>0</v>
      </c>
      <c r="O446" s="76">
        <f t="shared" si="411"/>
        <v>400000</v>
      </c>
      <c r="P446" s="168"/>
      <c r="Q446" s="168"/>
      <c r="R446" s="168"/>
      <c r="S446" s="97">
        <f t="shared" si="401"/>
        <v>120000</v>
      </c>
      <c r="T446" s="169">
        <f t="shared" si="399"/>
        <v>30</v>
      </c>
    </row>
    <row r="447" spans="1:22" s="326" customFormat="1" ht="42" customHeight="1">
      <c r="A447" s="322"/>
      <c r="B447" s="323"/>
      <c r="C447" s="324"/>
      <c r="D447" s="323"/>
      <c r="E447" s="323"/>
      <c r="F447" s="344" t="s">
        <v>897</v>
      </c>
      <c r="G447" s="111"/>
      <c r="H447" s="161" t="s">
        <v>895</v>
      </c>
      <c r="I447" s="260">
        <v>400000</v>
      </c>
      <c r="J447" s="260">
        <v>120000</v>
      </c>
      <c r="K447" s="124">
        <f t="shared" ref="K447" si="412">SUM(J447/I447*100)</f>
        <v>30</v>
      </c>
      <c r="L447" s="260">
        <v>0</v>
      </c>
      <c r="M447" s="260"/>
      <c r="N447" s="124">
        <v>0</v>
      </c>
      <c r="O447" s="124">
        <f t="shared" ref="O447" si="413">SUM(I447,L447)</f>
        <v>400000</v>
      </c>
      <c r="P447" s="325"/>
      <c r="Q447" s="325"/>
      <c r="R447" s="325"/>
      <c r="S447" s="260">
        <f t="shared" ref="S447" si="414">SUM(J447,M447)</f>
        <v>120000</v>
      </c>
      <c r="T447" s="287">
        <f t="shared" ref="T447" si="415">SUM(S447/O447*100)</f>
        <v>30</v>
      </c>
    </row>
    <row r="448" spans="1:22" s="1" customFormat="1" ht="57" customHeight="1">
      <c r="A448" s="64"/>
      <c r="B448" s="65"/>
      <c r="C448" s="66"/>
      <c r="D448" s="65"/>
      <c r="E448" s="65"/>
      <c r="F448" s="418" t="s">
        <v>732</v>
      </c>
      <c r="G448" s="24"/>
      <c r="H448" s="119" t="s">
        <v>328</v>
      </c>
      <c r="I448" s="78">
        <f>SUM(I449+I451+I453+I457)</f>
        <v>100000</v>
      </c>
      <c r="J448" s="78">
        <f>SUM(J449+J451+J453+J457)</f>
        <v>0</v>
      </c>
      <c r="K448" s="72">
        <f t="shared" ref="K448:K576" si="416">SUM(J448/I448*100)</f>
        <v>0</v>
      </c>
      <c r="L448" s="78">
        <f>SUM(L457)</f>
        <v>0</v>
      </c>
      <c r="M448" s="78">
        <f>SUM(M449+M451+M453)</f>
        <v>0</v>
      </c>
      <c r="N448" s="72">
        <v>0</v>
      </c>
      <c r="O448" s="78">
        <f>SUM(O449+O451+O453+O457)</f>
        <v>100000</v>
      </c>
      <c r="P448" s="75"/>
      <c r="Q448" s="75"/>
      <c r="R448" s="75"/>
      <c r="S448" s="78">
        <f>SUM(J448)</f>
        <v>0</v>
      </c>
      <c r="T448" s="77">
        <f t="shared" ref="T448:T450" si="417">SUM(S448/O448*100)</f>
        <v>0</v>
      </c>
    </row>
    <row r="449" spans="1:20" ht="40.5" hidden="1" customHeight="1">
      <c r="A449" s="60"/>
      <c r="B449" s="61"/>
      <c r="C449" s="62"/>
      <c r="D449" s="61"/>
      <c r="E449" s="61"/>
      <c r="F449" s="145" t="s">
        <v>364</v>
      </c>
      <c r="G449" s="24"/>
      <c r="H449" s="17" t="s">
        <v>365</v>
      </c>
      <c r="I449" s="82">
        <f>SUM(I450)</f>
        <v>0</v>
      </c>
      <c r="J449" s="82">
        <f>SUM(J450)</f>
        <v>0</v>
      </c>
      <c r="K449" s="71" t="e">
        <f t="shared" si="416"/>
        <v>#DIV/0!</v>
      </c>
      <c r="L449" s="82">
        <f t="shared" ref="L449:M449" si="418">SUM(L450)</f>
        <v>0</v>
      </c>
      <c r="M449" s="82">
        <f t="shared" si="418"/>
        <v>0</v>
      </c>
      <c r="N449" s="72">
        <v>0</v>
      </c>
      <c r="O449" s="71">
        <f t="shared" ref="O449:O450" si="419">SUM(I449,L449)</f>
        <v>0</v>
      </c>
      <c r="P449" s="75"/>
      <c r="Q449" s="75"/>
      <c r="R449" s="75"/>
      <c r="S449" s="82">
        <f t="shared" ref="S449:S450" si="420">SUM(J449,M449)</f>
        <v>0</v>
      </c>
      <c r="T449" s="83" t="e">
        <f t="shared" si="417"/>
        <v>#DIV/0!</v>
      </c>
    </row>
    <row r="450" spans="1:20" ht="14.25" hidden="1" customHeight="1">
      <c r="A450" s="60"/>
      <c r="B450" s="61"/>
      <c r="C450" s="62"/>
      <c r="D450" s="61"/>
      <c r="E450" s="61"/>
      <c r="F450" s="117" t="s">
        <v>366</v>
      </c>
      <c r="G450" s="24"/>
      <c r="H450" s="17" t="s">
        <v>367</v>
      </c>
      <c r="I450" s="82"/>
      <c r="J450" s="82"/>
      <c r="K450" s="71" t="e">
        <f t="shared" si="416"/>
        <v>#DIV/0!</v>
      </c>
      <c r="L450" s="82">
        <v>0</v>
      </c>
      <c r="M450" s="82">
        <v>0</v>
      </c>
      <c r="N450" s="72">
        <v>0</v>
      </c>
      <c r="O450" s="71">
        <f t="shared" si="419"/>
        <v>0</v>
      </c>
      <c r="P450" s="75"/>
      <c r="Q450" s="75"/>
      <c r="R450" s="75"/>
      <c r="S450" s="82">
        <f t="shared" si="420"/>
        <v>0</v>
      </c>
      <c r="T450" s="83" t="e">
        <f t="shared" si="417"/>
        <v>#DIV/0!</v>
      </c>
    </row>
    <row r="451" spans="1:20" ht="28.5" hidden="1" customHeight="1">
      <c r="A451" s="60"/>
      <c r="B451" s="61"/>
      <c r="C451" s="62"/>
      <c r="D451" s="61"/>
      <c r="E451" s="61"/>
      <c r="F451" s="160" t="s">
        <v>368</v>
      </c>
      <c r="G451" s="24"/>
      <c r="H451" s="17" t="s">
        <v>369</v>
      </c>
      <c r="I451" s="82">
        <f>SUM(I452)</f>
        <v>0</v>
      </c>
      <c r="J451" s="82">
        <f>SUM(J452)</f>
        <v>0</v>
      </c>
      <c r="K451" s="71" t="e">
        <f t="shared" si="416"/>
        <v>#DIV/0!</v>
      </c>
      <c r="L451" s="82"/>
      <c r="M451" s="82"/>
      <c r="N451" s="72"/>
      <c r="O451" s="71">
        <f t="shared" ref="O451:O468" si="421">SUM(I451,L451)</f>
        <v>0</v>
      </c>
      <c r="P451" s="75"/>
      <c r="Q451" s="75"/>
      <c r="R451" s="75"/>
      <c r="S451" s="82">
        <f t="shared" ref="S451:S466" si="422">SUM(J451,M451)</f>
        <v>0</v>
      </c>
      <c r="T451" s="83" t="e">
        <f t="shared" ref="T451:T456" si="423">SUM(S451/O451*100)</f>
        <v>#DIV/0!</v>
      </c>
    </row>
    <row r="452" spans="1:20" ht="21.75" hidden="1" customHeight="1">
      <c r="A452" s="60"/>
      <c r="B452" s="61"/>
      <c r="C452" s="62"/>
      <c r="D452" s="61"/>
      <c r="E452" s="61"/>
      <c r="F452" s="175" t="s">
        <v>370</v>
      </c>
      <c r="G452" s="24"/>
      <c r="H452" s="17" t="s">
        <v>371</v>
      </c>
      <c r="I452" s="82"/>
      <c r="J452" s="82"/>
      <c r="K452" s="71" t="e">
        <f t="shared" si="416"/>
        <v>#DIV/0!</v>
      </c>
      <c r="L452" s="82"/>
      <c r="M452" s="82"/>
      <c r="N452" s="72"/>
      <c r="O452" s="71">
        <f t="shared" si="421"/>
        <v>0</v>
      </c>
      <c r="P452" s="75"/>
      <c r="Q452" s="75"/>
      <c r="R452" s="75"/>
      <c r="S452" s="82">
        <f t="shared" si="422"/>
        <v>0</v>
      </c>
      <c r="T452" s="83" t="e">
        <f t="shared" si="423"/>
        <v>#DIV/0!</v>
      </c>
    </row>
    <row r="453" spans="1:20" ht="19.149999999999999" hidden="1" customHeight="1">
      <c r="A453" s="60"/>
      <c r="B453" s="61"/>
      <c r="C453" s="62"/>
      <c r="D453" s="61"/>
      <c r="E453" s="61"/>
      <c r="F453" s="160" t="s">
        <v>372</v>
      </c>
      <c r="G453" s="24"/>
      <c r="H453" s="14" t="s">
        <v>373</v>
      </c>
      <c r="I453" s="78">
        <f>SUM(I454:I456)</f>
        <v>0</v>
      </c>
      <c r="J453" s="78">
        <f>SUM(J454:J456)</f>
        <v>0</v>
      </c>
      <c r="K453" s="72" t="e">
        <f t="shared" si="416"/>
        <v>#DIV/0!</v>
      </c>
      <c r="L453" s="78">
        <f>SUM(L454:L456)</f>
        <v>0</v>
      </c>
      <c r="M453" s="78">
        <f>SUM(M454:M456)</f>
        <v>0</v>
      </c>
      <c r="N453" s="71" t="e">
        <f>SUM(M453/L453*100)</f>
        <v>#DIV/0!</v>
      </c>
      <c r="O453" s="78">
        <f>SUM(O454:O456)</f>
        <v>0</v>
      </c>
      <c r="P453" s="75"/>
      <c r="Q453" s="75"/>
      <c r="R453" s="75"/>
      <c r="S453" s="78">
        <f t="shared" si="422"/>
        <v>0</v>
      </c>
      <c r="T453" s="77" t="e">
        <f t="shared" si="423"/>
        <v>#DIV/0!</v>
      </c>
    </row>
    <row r="454" spans="1:20" ht="24.6" hidden="1" customHeight="1">
      <c r="A454" s="60"/>
      <c r="B454" s="61"/>
      <c r="C454" s="62"/>
      <c r="D454" s="61"/>
      <c r="E454" s="61"/>
      <c r="F454" s="358" t="s">
        <v>374</v>
      </c>
      <c r="G454" s="24"/>
      <c r="H454" s="17" t="s">
        <v>375</v>
      </c>
      <c r="I454" s="82">
        <v>0</v>
      </c>
      <c r="J454" s="82">
        <v>0</v>
      </c>
      <c r="K454" s="71" t="e">
        <f t="shared" si="416"/>
        <v>#DIV/0!</v>
      </c>
      <c r="L454" s="82"/>
      <c r="M454" s="82"/>
      <c r="N454" s="72"/>
      <c r="O454" s="71">
        <f t="shared" si="421"/>
        <v>0</v>
      </c>
      <c r="P454" s="75"/>
      <c r="Q454" s="75"/>
      <c r="R454" s="75"/>
      <c r="S454" s="82">
        <f t="shared" si="422"/>
        <v>0</v>
      </c>
      <c r="T454" s="83" t="e">
        <f t="shared" si="423"/>
        <v>#DIV/0!</v>
      </c>
    </row>
    <row r="455" spans="1:20" ht="26.45" hidden="1" customHeight="1">
      <c r="A455" s="60"/>
      <c r="B455" s="61"/>
      <c r="C455" s="62"/>
      <c r="D455" s="61"/>
      <c r="E455" s="61"/>
      <c r="F455" s="116" t="s">
        <v>376</v>
      </c>
      <c r="G455" s="24"/>
      <c r="H455" s="17" t="s">
        <v>377</v>
      </c>
      <c r="I455" s="82">
        <v>0</v>
      </c>
      <c r="J455" s="82">
        <v>0</v>
      </c>
      <c r="K455" s="72">
        <v>0</v>
      </c>
      <c r="L455" s="82">
        <v>0</v>
      </c>
      <c r="M455" s="82">
        <v>0</v>
      </c>
      <c r="N455" s="71" t="e">
        <f>SUM(M455/L455*100)</f>
        <v>#DIV/0!</v>
      </c>
      <c r="O455" s="71">
        <f t="shared" si="421"/>
        <v>0</v>
      </c>
      <c r="P455" s="75"/>
      <c r="Q455" s="75"/>
      <c r="R455" s="75"/>
      <c r="S455" s="82">
        <f t="shared" si="422"/>
        <v>0</v>
      </c>
      <c r="T455" s="77" t="e">
        <f t="shared" si="423"/>
        <v>#DIV/0!</v>
      </c>
    </row>
    <row r="456" spans="1:20" ht="31.15" hidden="1" customHeight="1">
      <c r="A456" s="60"/>
      <c r="B456" s="61"/>
      <c r="C456" s="62"/>
      <c r="D456" s="61"/>
      <c r="E456" s="61"/>
      <c r="F456" s="116" t="s">
        <v>378</v>
      </c>
      <c r="G456" s="24"/>
      <c r="H456" s="17" t="s">
        <v>379</v>
      </c>
      <c r="I456" s="82">
        <v>0</v>
      </c>
      <c r="J456" s="82">
        <v>0</v>
      </c>
      <c r="K456" s="71" t="e">
        <f t="shared" si="416"/>
        <v>#DIV/0!</v>
      </c>
      <c r="L456" s="82">
        <v>0</v>
      </c>
      <c r="M456" s="82">
        <v>0</v>
      </c>
      <c r="N456" s="71" t="e">
        <f>SUM(M456/L456*100)</f>
        <v>#DIV/0!</v>
      </c>
      <c r="O456" s="71">
        <f t="shared" si="421"/>
        <v>0</v>
      </c>
      <c r="P456" s="75"/>
      <c r="Q456" s="75"/>
      <c r="R456" s="75"/>
      <c r="S456" s="82">
        <f t="shared" si="422"/>
        <v>0</v>
      </c>
      <c r="T456" s="77" t="e">
        <f t="shared" si="423"/>
        <v>#DIV/0!</v>
      </c>
    </row>
    <row r="457" spans="1:20" s="149" customFormat="1" ht="60" customHeight="1" thickBot="1">
      <c r="A457" s="190"/>
      <c r="B457" s="191"/>
      <c r="C457" s="192"/>
      <c r="D457" s="191"/>
      <c r="E457" s="191"/>
      <c r="F457" s="386" t="s">
        <v>733</v>
      </c>
      <c r="G457" s="106"/>
      <c r="H457" s="119" t="s">
        <v>349</v>
      </c>
      <c r="I457" s="112">
        <f>SUM(I458:I459)</f>
        <v>100000</v>
      </c>
      <c r="J457" s="112">
        <f>SUM(J458:J459)</f>
        <v>0</v>
      </c>
      <c r="K457" s="107">
        <f t="shared" si="416"/>
        <v>0</v>
      </c>
      <c r="L457" s="112"/>
      <c r="M457" s="112"/>
      <c r="N457" s="107"/>
      <c r="O457" s="107">
        <f t="shared" ref="O457:O459" si="424">SUM(I457,L457)</f>
        <v>100000</v>
      </c>
      <c r="P457" s="144"/>
      <c r="Q457" s="144"/>
      <c r="R457" s="144"/>
      <c r="S457" s="112">
        <f t="shared" ref="S457:S459" si="425">SUM(J457,M457)</f>
        <v>0</v>
      </c>
      <c r="T457" s="113">
        <f t="shared" ref="T457:T459" si="426">SUM(S457/O457*100)</f>
        <v>0</v>
      </c>
    </row>
    <row r="458" spans="1:20" ht="22.5" hidden="1" customHeight="1">
      <c r="A458" s="60"/>
      <c r="B458" s="61"/>
      <c r="C458" s="62"/>
      <c r="D458" s="61"/>
      <c r="E458" s="61"/>
      <c r="F458" s="116" t="s">
        <v>381</v>
      </c>
      <c r="G458" s="24"/>
      <c r="H458" s="17" t="s">
        <v>382</v>
      </c>
      <c r="I458" s="82"/>
      <c r="J458" s="82"/>
      <c r="K458" s="71" t="e">
        <f t="shared" si="416"/>
        <v>#DIV/0!</v>
      </c>
      <c r="L458" s="82"/>
      <c r="M458" s="82"/>
      <c r="N458" s="71"/>
      <c r="O458" s="71">
        <f t="shared" si="424"/>
        <v>0</v>
      </c>
      <c r="P458" s="75"/>
      <c r="Q458" s="75"/>
      <c r="R458" s="75"/>
      <c r="S458" s="82">
        <f t="shared" si="425"/>
        <v>0</v>
      </c>
      <c r="T458" s="83" t="e">
        <f t="shared" si="426"/>
        <v>#DIV/0!</v>
      </c>
    </row>
    <row r="459" spans="1:20" ht="36" customHeight="1" thickBot="1">
      <c r="A459" s="60"/>
      <c r="B459" s="61"/>
      <c r="C459" s="62"/>
      <c r="D459" s="61"/>
      <c r="E459" s="61"/>
      <c r="F459" s="387" t="s">
        <v>898</v>
      </c>
      <c r="G459" s="49"/>
      <c r="H459" s="161" t="s">
        <v>899</v>
      </c>
      <c r="I459" s="95">
        <v>100000</v>
      </c>
      <c r="J459" s="82">
        <v>0</v>
      </c>
      <c r="K459" s="71">
        <f t="shared" si="416"/>
        <v>0</v>
      </c>
      <c r="L459" s="82"/>
      <c r="M459" s="82"/>
      <c r="N459" s="71"/>
      <c r="O459" s="71">
        <f t="shared" si="424"/>
        <v>100000</v>
      </c>
      <c r="P459" s="75"/>
      <c r="Q459" s="75"/>
      <c r="R459" s="75"/>
      <c r="S459" s="82">
        <f t="shared" si="425"/>
        <v>0</v>
      </c>
      <c r="T459" s="83">
        <f t="shared" si="426"/>
        <v>0</v>
      </c>
    </row>
    <row r="460" spans="1:20" s="170" customFormat="1" ht="36" hidden="1" customHeight="1">
      <c r="A460" s="163"/>
      <c r="B460" s="164"/>
      <c r="C460" s="165"/>
      <c r="D460" s="164"/>
      <c r="E460" s="164"/>
      <c r="F460" s="359" t="s">
        <v>383</v>
      </c>
      <c r="G460" s="49"/>
      <c r="H460" s="166" t="s">
        <v>384</v>
      </c>
      <c r="I460" s="97">
        <f>SUM(I461+I463+I465+I468+I469)</f>
        <v>1280997.46</v>
      </c>
      <c r="J460" s="97">
        <f>SUM(J461+J463+J465+J468+J469)</f>
        <v>1280997.46</v>
      </c>
      <c r="K460" s="76">
        <f t="shared" ref="K460:K510" si="427">SUM(J460/I460*100)</f>
        <v>100</v>
      </c>
      <c r="L460" s="97">
        <f>SUM(L461+L463+L465)</f>
        <v>0</v>
      </c>
      <c r="M460" s="97">
        <f>SUM(M461+M463+M465)</f>
        <v>0</v>
      </c>
      <c r="N460" s="167"/>
      <c r="O460" s="76">
        <f t="shared" si="421"/>
        <v>1280997.46</v>
      </c>
      <c r="P460" s="168"/>
      <c r="Q460" s="168"/>
      <c r="R460" s="168"/>
      <c r="S460" s="97">
        <f t="shared" si="422"/>
        <v>1280997.46</v>
      </c>
      <c r="T460" s="169">
        <f t="shared" ref="T460:T510" si="428">SUM(S460/O460*100)</f>
        <v>100</v>
      </c>
    </row>
    <row r="461" spans="1:20" s="170" customFormat="1" ht="36" hidden="1" customHeight="1">
      <c r="A461" s="163"/>
      <c r="B461" s="164"/>
      <c r="C461" s="165"/>
      <c r="D461" s="164"/>
      <c r="E461" s="164"/>
      <c r="F461" s="173" t="s">
        <v>385</v>
      </c>
      <c r="G461" s="49"/>
      <c r="H461" s="27" t="s">
        <v>386</v>
      </c>
      <c r="I461" s="95">
        <f>SUM(I462)</f>
        <v>10000</v>
      </c>
      <c r="J461" s="95">
        <f>SUM(J462)</f>
        <v>10000</v>
      </c>
      <c r="K461" s="167">
        <f t="shared" si="427"/>
        <v>100</v>
      </c>
      <c r="L461" s="95"/>
      <c r="M461" s="95"/>
      <c r="N461" s="167"/>
      <c r="O461" s="167">
        <f t="shared" si="421"/>
        <v>10000</v>
      </c>
      <c r="P461" s="171"/>
      <c r="Q461" s="171"/>
      <c r="R461" s="171"/>
      <c r="S461" s="95">
        <f t="shared" si="422"/>
        <v>10000</v>
      </c>
      <c r="T461" s="172">
        <f t="shared" si="428"/>
        <v>100</v>
      </c>
    </row>
    <row r="462" spans="1:20" s="170" customFormat="1" ht="36" hidden="1" customHeight="1">
      <c r="A462" s="163"/>
      <c r="B462" s="164"/>
      <c r="C462" s="165"/>
      <c r="D462" s="164"/>
      <c r="E462" s="164"/>
      <c r="F462" s="174" t="s">
        <v>387</v>
      </c>
      <c r="G462" s="49"/>
      <c r="H462" s="27" t="s">
        <v>388</v>
      </c>
      <c r="I462" s="95">
        <v>10000</v>
      </c>
      <c r="J462" s="95">
        <v>10000</v>
      </c>
      <c r="K462" s="167">
        <f t="shared" si="427"/>
        <v>100</v>
      </c>
      <c r="L462" s="95"/>
      <c r="M462" s="95"/>
      <c r="N462" s="167"/>
      <c r="O462" s="167">
        <f t="shared" si="421"/>
        <v>10000</v>
      </c>
      <c r="P462" s="171"/>
      <c r="Q462" s="171"/>
      <c r="R462" s="171"/>
      <c r="S462" s="95">
        <f t="shared" si="422"/>
        <v>10000</v>
      </c>
      <c r="T462" s="172">
        <f t="shared" si="428"/>
        <v>100</v>
      </c>
    </row>
    <row r="463" spans="1:20" s="170" customFormat="1" ht="70.150000000000006" hidden="1" customHeight="1">
      <c r="A463" s="163"/>
      <c r="B463" s="164"/>
      <c r="C463" s="165"/>
      <c r="D463" s="164"/>
      <c r="E463" s="164"/>
      <c r="F463" s="173" t="s">
        <v>389</v>
      </c>
      <c r="G463" s="49"/>
      <c r="H463" s="27" t="s">
        <v>390</v>
      </c>
      <c r="I463" s="95">
        <f>SUM(I464)</f>
        <v>5000</v>
      </c>
      <c r="J463" s="95">
        <f>SUM(J464)</f>
        <v>5000</v>
      </c>
      <c r="K463" s="167">
        <f t="shared" si="427"/>
        <v>100</v>
      </c>
      <c r="L463" s="95"/>
      <c r="M463" s="95"/>
      <c r="N463" s="167"/>
      <c r="O463" s="167">
        <f t="shared" si="421"/>
        <v>5000</v>
      </c>
      <c r="P463" s="171"/>
      <c r="Q463" s="171"/>
      <c r="R463" s="171"/>
      <c r="S463" s="95">
        <f t="shared" si="422"/>
        <v>5000</v>
      </c>
      <c r="T463" s="172">
        <f t="shared" si="428"/>
        <v>100</v>
      </c>
    </row>
    <row r="464" spans="1:20" s="170" customFormat="1" ht="34.9" hidden="1" customHeight="1">
      <c r="A464" s="163"/>
      <c r="B464" s="164"/>
      <c r="C464" s="165"/>
      <c r="D464" s="164"/>
      <c r="E464" s="164"/>
      <c r="F464" s="174" t="s">
        <v>391</v>
      </c>
      <c r="G464" s="49"/>
      <c r="H464" s="27" t="s">
        <v>392</v>
      </c>
      <c r="I464" s="95">
        <v>5000</v>
      </c>
      <c r="J464" s="95">
        <v>5000</v>
      </c>
      <c r="K464" s="167">
        <f t="shared" si="427"/>
        <v>100</v>
      </c>
      <c r="L464" s="95"/>
      <c r="M464" s="95"/>
      <c r="N464" s="167"/>
      <c r="O464" s="167">
        <f t="shared" si="421"/>
        <v>5000</v>
      </c>
      <c r="P464" s="171"/>
      <c r="Q464" s="171"/>
      <c r="R464" s="171"/>
      <c r="S464" s="95">
        <f t="shared" si="422"/>
        <v>5000</v>
      </c>
      <c r="T464" s="172">
        <f t="shared" si="428"/>
        <v>100</v>
      </c>
    </row>
    <row r="465" spans="1:20" s="170" customFormat="1" ht="70.150000000000006" hidden="1" customHeight="1">
      <c r="A465" s="163"/>
      <c r="B465" s="164"/>
      <c r="C465" s="165"/>
      <c r="D465" s="164"/>
      <c r="E465" s="164"/>
      <c r="F465" s="173" t="s">
        <v>393</v>
      </c>
      <c r="G465" s="49"/>
      <c r="H465" s="27" t="s">
        <v>394</v>
      </c>
      <c r="I465" s="95">
        <f>SUM(I466)</f>
        <v>20000</v>
      </c>
      <c r="J465" s="95">
        <f>SUM(J466)</f>
        <v>20000</v>
      </c>
      <c r="K465" s="167">
        <f t="shared" si="427"/>
        <v>100</v>
      </c>
      <c r="L465" s="95"/>
      <c r="M465" s="95"/>
      <c r="N465" s="167"/>
      <c r="O465" s="167">
        <f t="shared" si="421"/>
        <v>20000</v>
      </c>
      <c r="P465" s="171"/>
      <c r="Q465" s="171"/>
      <c r="R465" s="171"/>
      <c r="S465" s="95">
        <f t="shared" si="422"/>
        <v>20000</v>
      </c>
      <c r="T465" s="172">
        <f t="shared" si="428"/>
        <v>100</v>
      </c>
    </row>
    <row r="466" spans="1:20" s="170" customFormat="1" ht="52.15" hidden="1" customHeight="1">
      <c r="A466" s="163"/>
      <c r="B466" s="164"/>
      <c r="C466" s="165"/>
      <c r="D466" s="164"/>
      <c r="E466" s="164"/>
      <c r="F466" s="174" t="s">
        <v>395</v>
      </c>
      <c r="G466" s="49"/>
      <c r="H466" s="27" t="s">
        <v>396</v>
      </c>
      <c r="I466" s="95">
        <v>20000</v>
      </c>
      <c r="J466" s="95">
        <v>20000</v>
      </c>
      <c r="K466" s="167">
        <f t="shared" si="427"/>
        <v>100</v>
      </c>
      <c r="L466" s="95"/>
      <c r="M466" s="95"/>
      <c r="N466" s="167"/>
      <c r="O466" s="167">
        <f t="shared" si="421"/>
        <v>20000</v>
      </c>
      <c r="P466" s="171"/>
      <c r="Q466" s="171"/>
      <c r="R466" s="171"/>
      <c r="S466" s="95">
        <f t="shared" si="422"/>
        <v>20000</v>
      </c>
      <c r="T466" s="172">
        <f t="shared" si="428"/>
        <v>100</v>
      </c>
    </row>
    <row r="467" spans="1:20" s="170" customFormat="1" ht="31.15" hidden="1" customHeight="1">
      <c r="A467" s="163"/>
      <c r="B467" s="164"/>
      <c r="C467" s="165"/>
      <c r="D467" s="164"/>
      <c r="E467" s="164"/>
      <c r="F467" s="173" t="s">
        <v>397</v>
      </c>
      <c r="G467" s="49"/>
      <c r="H467" s="27" t="s">
        <v>398</v>
      </c>
      <c r="I467" s="95">
        <f>SUM(I468)</f>
        <v>95731.46</v>
      </c>
      <c r="J467" s="95">
        <f>SUM(J468)</f>
        <v>95731.46</v>
      </c>
      <c r="K467" s="167">
        <f t="shared" si="427"/>
        <v>100</v>
      </c>
      <c r="L467" s="95"/>
      <c r="M467" s="95"/>
      <c r="N467" s="167"/>
      <c r="O467" s="167">
        <f t="shared" ref="O467" si="429">SUM(I467,L467)</f>
        <v>95731.46</v>
      </c>
      <c r="P467" s="171"/>
      <c r="Q467" s="171"/>
      <c r="R467" s="171"/>
      <c r="S467" s="95">
        <f t="shared" ref="S467:S468" si="430">SUM(J467,M467)</f>
        <v>95731.46</v>
      </c>
      <c r="T467" s="172">
        <f t="shared" si="428"/>
        <v>100</v>
      </c>
    </row>
    <row r="468" spans="1:20" s="170" customFormat="1" ht="30.6" hidden="1" customHeight="1">
      <c r="A468" s="163"/>
      <c r="B468" s="164"/>
      <c r="C468" s="165"/>
      <c r="D468" s="164"/>
      <c r="E468" s="164"/>
      <c r="F468" s="174" t="s">
        <v>399</v>
      </c>
      <c r="G468" s="49"/>
      <c r="H468" s="27" t="s">
        <v>400</v>
      </c>
      <c r="I468" s="95">
        <v>95731.46</v>
      </c>
      <c r="J468" s="95">
        <v>95731.46</v>
      </c>
      <c r="K468" s="167">
        <f t="shared" si="427"/>
        <v>100</v>
      </c>
      <c r="L468" s="95"/>
      <c r="M468" s="95"/>
      <c r="N468" s="167"/>
      <c r="O468" s="167">
        <f t="shared" si="421"/>
        <v>95731.46</v>
      </c>
      <c r="P468" s="171"/>
      <c r="Q468" s="171"/>
      <c r="R468" s="171"/>
      <c r="S468" s="95">
        <f t="shared" si="430"/>
        <v>95731.46</v>
      </c>
      <c r="T468" s="172">
        <f t="shared" si="428"/>
        <v>100</v>
      </c>
    </row>
    <row r="469" spans="1:20" s="170" customFormat="1" ht="30.6" hidden="1" customHeight="1">
      <c r="A469" s="163"/>
      <c r="B469" s="164"/>
      <c r="C469" s="165"/>
      <c r="D469" s="164"/>
      <c r="E469" s="164"/>
      <c r="F469" s="173" t="s">
        <v>488</v>
      </c>
      <c r="G469" s="49"/>
      <c r="H469" s="161" t="s">
        <v>489</v>
      </c>
      <c r="I469" s="95">
        <f>SUM(I470)</f>
        <v>1150266</v>
      </c>
      <c r="J469" s="95">
        <f>SUM(J470)</f>
        <v>1150266</v>
      </c>
      <c r="K469" s="167"/>
      <c r="L469" s="95"/>
      <c r="M469" s="95"/>
      <c r="N469" s="167"/>
      <c r="O469" s="167">
        <f t="shared" ref="O469:O470" si="431">SUM(I469,L469)</f>
        <v>1150266</v>
      </c>
      <c r="P469" s="171"/>
      <c r="Q469" s="171"/>
      <c r="R469" s="171"/>
      <c r="S469" s="95">
        <f t="shared" ref="S469:S470" si="432">SUM(J469,M469)</f>
        <v>1150266</v>
      </c>
      <c r="T469" s="172">
        <f t="shared" ref="T469:T470" si="433">SUM(S469/O469*100)</f>
        <v>100</v>
      </c>
    </row>
    <row r="470" spans="1:20" s="170" customFormat="1" ht="30.6" hidden="1" customHeight="1">
      <c r="A470" s="163"/>
      <c r="B470" s="164"/>
      <c r="C470" s="165"/>
      <c r="D470" s="164"/>
      <c r="E470" s="164"/>
      <c r="F470" s="174" t="s">
        <v>490</v>
      </c>
      <c r="G470" s="49"/>
      <c r="H470" s="161" t="s">
        <v>491</v>
      </c>
      <c r="I470" s="95">
        <v>1150266</v>
      </c>
      <c r="J470" s="95">
        <v>1150266</v>
      </c>
      <c r="K470" s="167"/>
      <c r="L470" s="95"/>
      <c r="M470" s="95"/>
      <c r="N470" s="167"/>
      <c r="O470" s="167">
        <f t="shared" si="431"/>
        <v>1150266</v>
      </c>
      <c r="P470" s="171"/>
      <c r="Q470" s="171"/>
      <c r="R470" s="171"/>
      <c r="S470" s="95">
        <f t="shared" si="432"/>
        <v>1150266</v>
      </c>
      <c r="T470" s="172">
        <f t="shared" si="433"/>
        <v>100</v>
      </c>
    </row>
    <row r="471" spans="1:20" s="1" customFormat="1" ht="53.25" customHeight="1">
      <c r="A471" s="64"/>
      <c r="B471" s="65"/>
      <c r="C471" s="66"/>
      <c r="D471" s="65"/>
      <c r="E471" s="65"/>
      <c r="F471" s="420" t="s">
        <v>734</v>
      </c>
      <c r="G471" s="24"/>
      <c r="H471" s="119" t="s">
        <v>363</v>
      </c>
      <c r="I471" s="78">
        <f>SUM(I472+I481+I488+I499+I501)</f>
        <v>5400000</v>
      </c>
      <c r="J471" s="78">
        <f>SUM(J472+J481+J488+J499+J501)</f>
        <v>1286467.48</v>
      </c>
      <c r="K471" s="78">
        <f t="shared" si="427"/>
        <v>23.823471851851853</v>
      </c>
      <c r="L471" s="82"/>
      <c r="M471" s="82"/>
      <c r="N471" s="71"/>
      <c r="O471" s="72">
        <f t="shared" ref="O471:O504" si="434">SUM(I471,L471)</f>
        <v>5400000</v>
      </c>
      <c r="P471" s="91"/>
      <c r="Q471" s="91"/>
      <c r="R471" s="91"/>
      <c r="S471" s="78">
        <f t="shared" ref="S471:S504" si="435">SUM(J471,M471)</f>
        <v>1286467.48</v>
      </c>
      <c r="T471" s="77">
        <f t="shared" ref="T471:T504" si="436">SUM(S471/O471*100)</f>
        <v>23.823471851851853</v>
      </c>
    </row>
    <row r="472" spans="1:20" ht="34.5" customHeight="1">
      <c r="A472" s="60"/>
      <c r="B472" s="61"/>
      <c r="C472" s="62"/>
      <c r="D472" s="61"/>
      <c r="E472" s="61"/>
      <c r="F472" s="115" t="s">
        <v>735</v>
      </c>
      <c r="G472" s="24"/>
      <c r="H472" s="119" t="s">
        <v>365</v>
      </c>
      <c r="I472" s="78">
        <f>SUM(I473+I475+I476+I477+I478+I479+I480)</f>
        <v>615000</v>
      </c>
      <c r="J472" s="78">
        <f>SUM(J473:J478)</f>
        <v>89320.68</v>
      </c>
      <c r="K472" s="112">
        <f t="shared" si="427"/>
        <v>14.523687804878046</v>
      </c>
      <c r="L472" s="82"/>
      <c r="M472" s="82"/>
      <c r="N472" s="71"/>
      <c r="O472" s="107">
        <f t="shared" si="434"/>
        <v>615000</v>
      </c>
      <c r="P472" s="75"/>
      <c r="Q472" s="75"/>
      <c r="R472" s="75"/>
      <c r="S472" s="112">
        <f t="shared" si="435"/>
        <v>89320.68</v>
      </c>
      <c r="T472" s="113">
        <f t="shared" si="436"/>
        <v>14.523687804878046</v>
      </c>
    </row>
    <row r="473" spans="1:20" ht="63" customHeight="1">
      <c r="A473" s="60"/>
      <c r="B473" s="61"/>
      <c r="C473" s="62"/>
      <c r="D473" s="61"/>
      <c r="E473" s="61"/>
      <c r="F473" s="388" t="s">
        <v>401</v>
      </c>
      <c r="G473" s="24"/>
      <c r="H473" s="101" t="s">
        <v>736</v>
      </c>
      <c r="I473" s="82">
        <v>3000</v>
      </c>
      <c r="J473" s="82">
        <v>0</v>
      </c>
      <c r="K473" s="82">
        <f t="shared" si="427"/>
        <v>0</v>
      </c>
      <c r="L473" s="82"/>
      <c r="M473" s="82"/>
      <c r="N473" s="71"/>
      <c r="O473" s="71">
        <f t="shared" si="434"/>
        <v>3000</v>
      </c>
      <c r="P473" s="75"/>
      <c r="Q473" s="75"/>
      <c r="R473" s="75"/>
      <c r="S473" s="82">
        <f t="shared" si="435"/>
        <v>0</v>
      </c>
      <c r="T473" s="83">
        <f t="shared" si="436"/>
        <v>0</v>
      </c>
    </row>
    <row r="474" spans="1:20" ht="20.25" hidden="1" customHeight="1">
      <c r="A474" s="60"/>
      <c r="B474" s="61"/>
      <c r="C474" s="62"/>
      <c r="D474" s="61"/>
      <c r="E474" s="61"/>
      <c r="F474" s="116" t="s">
        <v>402</v>
      </c>
      <c r="G474" s="24"/>
      <c r="H474" s="17" t="s">
        <v>403</v>
      </c>
      <c r="I474" s="82">
        <v>0</v>
      </c>
      <c r="J474" s="82">
        <v>0</v>
      </c>
      <c r="K474" s="82" t="e">
        <f t="shared" ref="K474:K476" si="437">SUM(J474/I474*100)</f>
        <v>#DIV/0!</v>
      </c>
      <c r="L474" s="82"/>
      <c r="M474" s="82"/>
      <c r="N474" s="71"/>
      <c r="O474" s="71">
        <f t="shared" si="434"/>
        <v>0</v>
      </c>
      <c r="P474" s="75"/>
      <c r="Q474" s="75"/>
      <c r="R474" s="75"/>
      <c r="S474" s="82">
        <f t="shared" si="435"/>
        <v>0</v>
      </c>
      <c r="T474" s="83" t="e">
        <f t="shared" si="436"/>
        <v>#DIV/0!</v>
      </c>
    </row>
    <row r="475" spans="1:20" ht="37.5" customHeight="1">
      <c r="A475" s="60"/>
      <c r="B475" s="61"/>
      <c r="C475" s="62"/>
      <c r="D475" s="61"/>
      <c r="E475" s="61"/>
      <c r="F475" s="388" t="s">
        <v>404</v>
      </c>
      <c r="G475" s="24"/>
      <c r="H475" s="101" t="s">
        <v>737</v>
      </c>
      <c r="I475" s="82">
        <v>2000</v>
      </c>
      <c r="J475" s="82">
        <v>0</v>
      </c>
      <c r="K475" s="82">
        <f t="shared" si="437"/>
        <v>0</v>
      </c>
      <c r="L475" s="82"/>
      <c r="M475" s="82"/>
      <c r="N475" s="71"/>
      <c r="O475" s="71">
        <f t="shared" si="434"/>
        <v>2000</v>
      </c>
      <c r="P475" s="75"/>
      <c r="Q475" s="75"/>
      <c r="R475" s="75"/>
      <c r="S475" s="82">
        <f t="shared" si="435"/>
        <v>0</v>
      </c>
      <c r="T475" s="83">
        <f t="shared" si="436"/>
        <v>0</v>
      </c>
    </row>
    <row r="476" spans="1:20" ht="34.5" customHeight="1">
      <c r="A476" s="60"/>
      <c r="B476" s="61"/>
      <c r="C476" s="62"/>
      <c r="D476" s="61"/>
      <c r="E476" s="61"/>
      <c r="F476" s="388" t="s">
        <v>405</v>
      </c>
      <c r="G476" s="24"/>
      <c r="H476" s="101" t="s">
        <v>738</v>
      </c>
      <c r="I476" s="82">
        <v>100000</v>
      </c>
      <c r="J476" s="82">
        <v>38300.76</v>
      </c>
      <c r="K476" s="82">
        <f t="shared" si="437"/>
        <v>38.300759999999997</v>
      </c>
      <c r="L476" s="82"/>
      <c r="M476" s="82"/>
      <c r="N476" s="71"/>
      <c r="O476" s="71">
        <f t="shared" si="434"/>
        <v>100000</v>
      </c>
      <c r="P476" s="75"/>
      <c r="Q476" s="75"/>
      <c r="R476" s="75"/>
      <c r="S476" s="82">
        <f t="shared" si="435"/>
        <v>38300.76</v>
      </c>
      <c r="T476" s="83">
        <f t="shared" si="436"/>
        <v>38.300759999999997</v>
      </c>
    </row>
    <row r="477" spans="1:20" ht="45.75" customHeight="1">
      <c r="A477" s="60"/>
      <c r="B477" s="61"/>
      <c r="C477" s="62"/>
      <c r="D477" s="61"/>
      <c r="E477" s="61"/>
      <c r="F477" s="388" t="s">
        <v>406</v>
      </c>
      <c r="G477" s="24"/>
      <c r="H477" s="101" t="s">
        <v>739</v>
      </c>
      <c r="I477" s="82">
        <v>400000</v>
      </c>
      <c r="J477" s="82">
        <v>51019.92</v>
      </c>
      <c r="K477" s="82">
        <f t="shared" ref="K477:K504" si="438">SUM(J477/I477*100)</f>
        <v>12.75498</v>
      </c>
      <c r="L477" s="82"/>
      <c r="M477" s="82"/>
      <c r="N477" s="71"/>
      <c r="O477" s="71">
        <f t="shared" si="434"/>
        <v>400000</v>
      </c>
      <c r="P477" s="75"/>
      <c r="Q477" s="75"/>
      <c r="R477" s="75"/>
      <c r="S477" s="82">
        <f t="shared" si="435"/>
        <v>51019.92</v>
      </c>
      <c r="T477" s="83">
        <f t="shared" si="436"/>
        <v>12.75498</v>
      </c>
    </row>
    <row r="478" spans="1:20" ht="93" customHeight="1">
      <c r="A478" s="60"/>
      <c r="B478" s="61"/>
      <c r="C478" s="62"/>
      <c r="D478" s="61"/>
      <c r="E478" s="61"/>
      <c r="F478" s="388" t="s">
        <v>407</v>
      </c>
      <c r="G478" s="24"/>
      <c r="H478" s="101" t="s">
        <v>740</v>
      </c>
      <c r="I478" s="82">
        <v>5000</v>
      </c>
      <c r="J478" s="82">
        <v>0</v>
      </c>
      <c r="K478" s="82">
        <f t="shared" si="438"/>
        <v>0</v>
      </c>
      <c r="L478" s="82"/>
      <c r="M478" s="82"/>
      <c r="N478" s="71"/>
      <c r="O478" s="71">
        <f t="shared" si="434"/>
        <v>5000</v>
      </c>
      <c r="P478" s="75"/>
      <c r="Q478" s="75"/>
      <c r="R478" s="75"/>
      <c r="S478" s="82">
        <f t="shared" si="435"/>
        <v>0</v>
      </c>
      <c r="T478" s="83">
        <f t="shared" si="436"/>
        <v>0</v>
      </c>
    </row>
    <row r="479" spans="1:20" ht="40.5" customHeight="1">
      <c r="A479" s="60"/>
      <c r="B479" s="61"/>
      <c r="C479" s="62"/>
      <c r="D479" s="61"/>
      <c r="E479" s="61"/>
      <c r="F479" s="120" t="s">
        <v>901</v>
      </c>
      <c r="G479" s="24"/>
      <c r="H479" s="101" t="s">
        <v>900</v>
      </c>
      <c r="I479" s="82">
        <v>100000</v>
      </c>
      <c r="J479" s="82">
        <v>0</v>
      </c>
      <c r="K479" s="82">
        <f t="shared" ref="K479" si="439">SUM(J479/I479*100)</f>
        <v>0</v>
      </c>
      <c r="L479" s="82"/>
      <c r="M479" s="82"/>
      <c r="N479" s="71"/>
      <c r="O479" s="71">
        <f t="shared" ref="O479" si="440">SUM(I479,L479)</f>
        <v>100000</v>
      </c>
      <c r="P479" s="75"/>
      <c r="Q479" s="75"/>
      <c r="R479" s="75"/>
      <c r="S479" s="82">
        <f t="shared" ref="S479" si="441">SUM(J479,M479)</f>
        <v>0</v>
      </c>
      <c r="T479" s="83">
        <f t="shared" ref="T479" si="442">SUM(S479/O479*100)</f>
        <v>0</v>
      </c>
    </row>
    <row r="480" spans="1:20" ht="66" customHeight="1">
      <c r="A480" s="60"/>
      <c r="B480" s="61"/>
      <c r="C480" s="62"/>
      <c r="D480" s="61"/>
      <c r="E480" s="61"/>
      <c r="F480" s="120" t="s">
        <v>903</v>
      </c>
      <c r="G480" s="24"/>
      <c r="H480" s="101" t="s">
        <v>902</v>
      </c>
      <c r="I480" s="82">
        <v>5000</v>
      </c>
      <c r="J480" s="82">
        <v>0</v>
      </c>
      <c r="K480" s="82">
        <f t="shared" ref="K480" si="443">SUM(J480/I480*100)</f>
        <v>0</v>
      </c>
      <c r="L480" s="82"/>
      <c r="M480" s="82"/>
      <c r="N480" s="71"/>
      <c r="O480" s="71">
        <f t="shared" ref="O480" si="444">SUM(I480,L480)</f>
        <v>5000</v>
      </c>
      <c r="P480" s="75"/>
      <c r="Q480" s="75"/>
      <c r="R480" s="75"/>
      <c r="S480" s="82">
        <f t="shared" ref="S480" si="445">SUM(J480,M480)</f>
        <v>0</v>
      </c>
      <c r="T480" s="83">
        <f t="shared" ref="T480" si="446">SUM(S480/O480*100)</f>
        <v>0</v>
      </c>
    </row>
    <row r="481" spans="1:20" ht="41.25" customHeight="1">
      <c r="A481" s="60"/>
      <c r="B481" s="61"/>
      <c r="C481" s="62"/>
      <c r="D481" s="61"/>
      <c r="E481" s="61"/>
      <c r="F481" s="115" t="s">
        <v>741</v>
      </c>
      <c r="G481" s="24"/>
      <c r="H481" s="119" t="s">
        <v>369</v>
      </c>
      <c r="I481" s="78">
        <f>SUM(I482:I487)</f>
        <v>67000</v>
      </c>
      <c r="J481" s="78">
        <f>SUM(J482:J487)</f>
        <v>2746.8</v>
      </c>
      <c r="K481" s="112">
        <f t="shared" si="438"/>
        <v>4.0997014925373136</v>
      </c>
      <c r="L481" s="82"/>
      <c r="M481" s="82"/>
      <c r="N481" s="71"/>
      <c r="O481" s="134">
        <f t="shared" si="434"/>
        <v>67000</v>
      </c>
      <c r="P481" s="75"/>
      <c r="Q481" s="75"/>
      <c r="R481" s="75"/>
      <c r="S481" s="112">
        <f t="shared" si="435"/>
        <v>2746.8</v>
      </c>
      <c r="T481" s="113">
        <f t="shared" si="436"/>
        <v>4.0997014925373136</v>
      </c>
    </row>
    <row r="482" spans="1:20" ht="45.75" customHeight="1">
      <c r="A482" s="60"/>
      <c r="B482" s="61"/>
      <c r="C482" s="62"/>
      <c r="D482" s="61"/>
      <c r="E482" s="61"/>
      <c r="F482" s="388" t="s">
        <v>408</v>
      </c>
      <c r="G482" s="24"/>
      <c r="H482" s="101" t="s">
        <v>905</v>
      </c>
      <c r="I482" s="82">
        <v>7000</v>
      </c>
      <c r="J482" s="82">
        <v>0</v>
      </c>
      <c r="K482" s="82">
        <f t="shared" si="438"/>
        <v>0</v>
      </c>
      <c r="L482" s="82"/>
      <c r="M482" s="82"/>
      <c r="N482" s="71"/>
      <c r="O482" s="71">
        <f t="shared" si="434"/>
        <v>7000</v>
      </c>
      <c r="P482" s="75"/>
      <c r="Q482" s="75"/>
      <c r="R482" s="75"/>
      <c r="S482" s="82">
        <f t="shared" si="435"/>
        <v>0</v>
      </c>
      <c r="T482" s="83">
        <f t="shared" si="436"/>
        <v>0</v>
      </c>
    </row>
    <row r="483" spans="1:20" ht="52.5" customHeight="1">
      <c r="A483" s="60"/>
      <c r="B483" s="61"/>
      <c r="C483" s="62"/>
      <c r="D483" s="61"/>
      <c r="E483" s="61"/>
      <c r="F483" s="388" t="s">
        <v>409</v>
      </c>
      <c r="G483" s="24"/>
      <c r="H483" s="101" t="s">
        <v>742</v>
      </c>
      <c r="I483" s="82">
        <v>30000</v>
      </c>
      <c r="J483" s="82">
        <v>2746.8</v>
      </c>
      <c r="K483" s="82">
        <f t="shared" si="438"/>
        <v>9.1560000000000006</v>
      </c>
      <c r="L483" s="82"/>
      <c r="M483" s="82"/>
      <c r="N483" s="71"/>
      <c r="O483" s="71">
        <f t="shared" si="434"/>
        <v>30000</v>
      </c>
      <c r="P483" s="75"/>
      <c r="Q483" s="75"/>
      <c r="R483" s="75"/>
      <c r="S483" s="82">
        <f t="shared" si="435"/>
        <v>2746.8</v>
      </c>
      <c r="T483" s="83">
        <f t="shared" si="436"/>
        <v>9.1560000000000006</v>
      </c>
    </row>
    <row r="484" spans="1:20" ht="51.75" customHeight="1">
      <c r="A484" s="60"/>
      <c r="B484" s="61"/>
      <c r="C484" s="62"/>
      <c r="D484" s="61"/>
      <c r="E484" s="61"/>
      <c r="F484" s="388" t="s">
        <v>743</v>
      </c>
      <c r="G484" s="24"/>
      <c r="H484" s="101" t="s">
        <v>744</v>
      </c>
      <c r="I484" s="82">
        <v>30000</v>
      </c>
      <c r="J484" s="82">
        <v>0</v>
      </c>
      <c r="K484" s="82">
        <f t="shared" si="438"/>
        <v>0</v>
      </c>
      <c r="L484" s="82"/>
      <c r="M484" s="82"/>
      <c r="N484" s="71"/>
      <c r="O484" s="71">
        <f t="shared" si="434"/>
        <v>30000</v>
      </c>
      <c r="P484" s="75"/>
      <c r="Q484" s="75"/>
      <c r="R484" s="75"/>
      <c r="S484" s="82">
        <f t="shared" si="435"/>
        <v>0</v>
      </c>
      <c r="T484" s="83">
        <f t="shared" si="436"/>
        <v>0</v>
      </c>
    </row>
    <row r="485" spans="1:20" ht="60" hidden="1" customHeight="1">
      <c r="A485" s="60"/>
      <c r="B485" s="61"/>
      <c r="C485" s="62"/>
      <c r="D485" s="61"/>
      <c r="E485" s="61"/>
      <c r="F485" s="116" t="s">
        <v>410</v>
      </c>
      <c r="G485" s="24"/>
      <c r="H485" s="17" t="s">
        <v>411</v>
      </c>
      <c r="I485" s="82">
        <v>0</v>
      </c>
      <c r="J485" s="82">
        <v>0</v>
      </c>
      <c r="K485" s="82" t="e">
        <f t="shared" si="438"/>
        <v>#DIV/0!</v>
      </c>
      <c r="L485" s="82"/>
      <c r="M485" s="82"/>
      <c r="N485" s="71"/>
      <c r="O485" s="71">
        <f t="shared" si="434"/>
        <v>0</v>
      </c>
      <c r="P485" s="75"/>
      <c r="Q485" s="75"/>
      <c r="R485" s="75"/>
      <c r="S485" s="82">
        <f t="shared" si="435"/>
        <v>0</v>
      </c>
      <c r="T485" s="83" t="e">
        <f t="shared" si="436"/>
        <v>#DIV/0!</v>
      </c>
    </row>
    <row r="486" spans="1:20" ht="63.75" hidden="1" customHeight="1">
      <c r="A486" s="60"/>
      <c r="B486" s="61"/>
      <c r="C486" s="62"/>
      <c r="D486" s="61"/>
      <c r="E486" s="61"/>
      <c r="F486" s="116" t="s">
        <v>412</v>
      </c>
      <c r="G486" s="24"/>
      <c r="H486" s="17" t="s">
        <v>413</v>
      </c>
      <c r="I486" s="82">
        <v>0</v>
      </c>
      <c r="J486" s="82">
        <v>0</v>
      </c>
      <c r="K486" s="82" t="e">
        <f t="shared" si="438"/>
        <v>#DIV/0!</v>
      </c>
      <c r="L486" s="82"/>
      <c r="M486" s="82"/>
      <c r="N486" s="71"/>
      <c r="O486" s="71">
        <f t="shared" si="434"/>
        <v>0</v>
      </c>
      <c r="P486" s="75"/>
      <c r="Q486" s="75"/>
      <c r="R486" s="75"/>
      <c r="S486" s="82">
        <f t="shared" si="435"/>
        <v>0</v>
      </c>
      <c r="T486" s="83" t="e">
        <f t="shared" si="436"/>
        <v>#DIV/0!</v>
      </c>
    </row>
    <row r="487" spans="1:20" ht="37.5" hidden="1" customHeight="1">
      <c r="A487" s="60"/>
      <c r="B487" s="61"/>
      <c r="C487" s="62"/>
      <c r="D487" s="61"/>
      <c r="E487" s="61"/>
      <c r="F487" s="116" t="s">
        <v>414</v>
      </c>
      <c r="G487" s="24"/>
      <c r="H487" s="17" t="s">
        <v>415</v>
      </c>
      <c r="I487" s="82">
        <v>0</v>
      </c>
      <c r="J487" s="82">
        <v>0</v>
      </c>
      <c r="K487" s="82" t="e">
        <f t="shared" si="438"/>
        <v>#DIV/0!</v>
      </c>
      <c r="L487" s="82"/>
      <c r="M487" s="82"/>
      <c r="N487" s="71"/>
      <c r="O487" s="71">
        <f t="shared" si="434"/>
        <v>0</v>
      </c>
      <c r="P487" s="75"/>
      <c r="Q487" s="75"/>
      <c r="R487" s="75"/>
      <c r="S487" s="82">
        <f t="shared" si="435"/>
        <v>0</v>
      </c>
      <c r="T487" s="83" t="e">
        <f t="shared" si="436"/>
        <v>#DIV/0!</v>
      </c>
    </row>
    <row r="488" spans="1:20" s="149" customFormat="1" ht="40.5" customHeight="1">
      <c r="A488" s="190"/>
      <c r="B488" s="191"/>
      <c r="C488" s="192"/>
      <c r="D488" s="191"/>
      <c r="E488" s="191"/>
      <c r="F488" s="162" t="s">
        <v>745</v>
      </c>
      <c r="G488" s="106"/>
      <c r="H488" s="119" t="s">
        <v>373</v>
      </c>
      <c r="I488" s="112">
        <f>SUM(I489:I498)</f>
        <v>4688000</v>
      </c>
      <c r="J488" s="112">
        <f>SUM(J489:J498)</f>
        <v>1194400</v>
      </c>
      <c r="K488" s="112">
        <f t="shared" si="438"/>
        <v>25.477815699658702</v>
      </c>
      <c r="L488" s="112"/>
      <c r="M488" s="112"/>
      <c r="N488" s="107"/>
      <c r="O488" s="107">
        <f t="shared" si="434"/>
        <v>4688000</v>
      </c>
      <c r="P488" s="144"/>
      <c r="Q488" s="144"/>
      <c r="R488" s="144"/>
      <c r="S488" s="112">
        <f t="shared" si="435"/>
        <v>1194400</v>
      </c>
      <c r="T488" s="113">
        <f t="shared" si="436"/>
        <v>25.477815699658702</v>
      </c>
    </row>
    <row r="489" spans="1:20" ht="30" hidden="1" customHeight="1">
      <c r="A489" s="60"/>
      <c r="B489" s="61"/>
      <c r="C489" s="62"/>
      <c r="D489" s="61"/>
      <c r="E489" s="61"/>
      <c r="F489" s="116" t="s">
        <v>406</v>
      </c>
      <c r="G489" s="24"/>
      <c r="H489" s="17" t="s">
        <v>416</v>
      </c>
      <c r="I489" s="82"/>
      <c r="J489" s="82"/>
      <c r="K489" s="82" t="e">
        <f t="shared" si="438"/>
        <v>#DIV/0!</v>
      </c>
      <c r="L489" s="82"/>
      <c r="M489" s="82"/>
      <c r="N489" s="71"/>
      <c r="O489" s="71">
        <f t="shared" si="434"/>
        <v>0</v>
      </c>
      <c r="P489" s="75"/>
      <c r="Q489" s="75"/>
      <c r="R489" s="75"/>
      <c r="S489" s="82">
        <f t="shared" si="435"/>
        <v>0</v>
      </c>
      <c r="T489" s="83" t="e">
        <f t="shared" si="436"/>
        <v>#DIV/0!</v>
      </c>
    </row>
    <row r="490" spans="1:20" ht="42.75" customHeight="1">
      <c r="A490" s="60"/>
      <c r="B490" s="61"/>
      <c r="C490" s="62"/>
      <c r="D490" s="61"/>
      <c r="E490" s="61"/>
      <c r="F490" s="388" t="s">
        <v>417</v>
      </c>
      <c r="G490" s="24"/>
      <c r="H490" s="101" t="s">
        <v>746</v>
      </c>
      <c r="I490" s="82">
        <v>6000</v>
      </c>
      <c r="J490" s="82">
        <v>0</v>
      </c>
      <c r="K490" s="82">
        <f t="shared" si="438"/>
        <v>0</v>
      </c>
      <c r="L490" s="82"/>
      <c r="M490" s="82"/>
      <c r="N490" s="71"/>
      <c r="O490" s="71">
        <f t="shared" si="434"/>
        <v>6000</v>
      </c>
      <c r="P490" s="75"/>
      <c r="Q490" s="75"/>
      <c r="R490" s="75"/>
      <c r="S490" s="82">
        <f t="shared" si="435"/>
        <v>0</v>
      </c>
      <c r="T490" s="83">
        <f t="shared" si="436"/>
        <v>0</v>
      </c>
    </row>
    <row r="491" spans="1:20" ht="30" customHeight="1">
      <c r="A491" s="60"/>
      <c r="B491" s="61"/>
      <c r="C491" s="62"/>
      <c r="D491" s="61"/>
      <c r="E491" s="61"/>
      <c r="F491" s="388" t="s">
        <v>839</v>
      </c>
      <c r="G491" s="24"/>
      <c r="H491" s="101" t="s">
        <v>840</v>
      </c>
      <c r="I491" s="82">
        <v>2000</v>
      </c>
      <c r="J491" s="82">
        <v>0</v>
      </c>
      <c r="K491" s="82">
        <f t="shared" ref="K491" si="447">SUM(J491/I491*100)</f>
        <v>0</v>
      </c>
      <c r="L491" s="82"/>
      <c r="M491" s="82"/>
      <c r="N491" s="71"/>
      <c r="O491" s="71">
        <f t="shared" ref="O491" si="448">SUM(I491,L491)</f>
        <v>2000</v>
      </c>
      <c r="P491" s="75"/>
      <c r="Q491" s="75"/>
      <c r="R491" s="75"/>
      <c r="S491" s="82">
        <f t="shared" ref="S491" si="449">SUM(J491,M491)</f>
        <v>0</v>
      </c>
      <c r="T491" s="83">
        <f t="shared" ref="T491" si="450">SUM(S491/O491*100)</f>
        <v>0</v>
      </c>
    </row>
    <row r="492" spans="1:20" ht="31.5" customHeight="1">
      <c r="A492" s="60"/>
      <c r="B492" s="61"/>
      <c r="C492" s="62"/>
      <c r="D492" s="61"/>
      <c r="E492" s="61"/>
      <c r="F492" s="388" t="s">
        <v>799</v>
      </c>
      <c r="G492" s="24"/>
      <c r="H492" s="101" t="s">
        <v>798</v>
      </c>
      <c r="I492" s="82">
        <v>200000</v>
      </c>
      <c r="J492" s="82">
        <v>0</v>
      </c>
      <c r="K492" s="82">
        <f t="shared" si="438"/>
        <v>0</v>
      </c>
      <c r="L492" s="82"/>
      <c r="M492" s="82"/>
      <c r="N492" s="71"/>
      <c r="O492" s="71">
        <f t="shared" si="434"/>
        <v>200000</v>
      </c>
      <c r="P492" s="75"/>
      <c r="Q492" s="75"/>
      <c r="R492" s="75"/>
      <c r="S492" s="82">
        <f t="shared" si="435"/>
        <v>0</v>
      </c>
      <c r="T492" s="83">
        <f t="shared" si="436"/>
        <v>0</v>
      </c>
    </row>
    <row r="493" spans="1:20" ht="36" customHeight="1">
      <c r="A493" s="60"/>
      <c r="B493" s="61"/>
      <c r="C493" s="62"/>
      <c r="D493" s="61"/>
      <c r="E493" s="61"/>
      <c r="F493" s="388" t="s">
        <v>418</v>
      </c>
      <c r="G493" s="24"/>
      <c r="H493" s="101" t="s">
        <v>747</v>
      </c>
      <c r="I493" s="82">
        <v>100000</v>
      </c>
      <c r="J493" s="82">
        <v>0</v>
      </c>
      <c r="K493" s="82">
        <f t="shared" si="438"/>
        <v>0</v>
      </c>
      <c r="L493" s="82"/>
      <c r="M493" s="82"/>
      <c r="N493" s="71"/>
      <c r="O493" s="71">
        <f t="shared" si="434"/>
        <v>100000</v>
      </c>
      <c r="P493" s="75"/>
      <c r="Q493" s="75"/>
      <c r="R493" s="75"/>
      <c r="S493" s="82">
        <f t="shared" si="435"/>
        <v>0</v>
      </c>
      <c r="T493" s="83">
        <f t="shared" si="436"/>
        <v>0</v>
      </c>
    </row>
    <row r="494" spans="1:20" ht="36" customHeight="1">
      <c r="A494" s="60"/>
      <c r="B494" s="61"/>
      <c r="C494" s="62"/>
      <c r="D494" s="61"/>
      <c r="E494" s="61"/>
      <c r="F494" s="388" t="s">
        <v>419</v>
      </c>
      <c r="G494" s="24"/>
      <c r="H494" s="101" t="s">
        <v>748</v>
      </c>
      <c r="I494" s="82">
        <v>80000</v>
      </c>
      <c r="J494" s="82">
        <v>0</v>
      </c>
      <c r="K494" s="82">
        <f t="shared" si="438"/>
        <v>0</v>
      </c>
      <c r="L494" s="82"/>
      <c r="M494" s="82"/>
      <c r="N494" s="71"/>
      <c r="O494" s="71">
        <f t="shared" si="434"/>
        <v>80000</v>
      </c>
      <c r="P494" s="75"/>
      <c r="Q494" s="75"/>
      <c r="R494" s="75"/>
      <c r="S494" s="82">
        <f t="shared" si="435"/>
        <v>0</v>
      </c>
      <c r="T494" s="83">
        <f t="shared" si="436"/>
        <v>0</v>
      </c>
    </row>
    <row r="495" spans="1:20" ht="30.6" hidden="1" customHeight="1">
      <c r="A495" s="60"/>
      <c r="B495" s="61"/>
      <c r="C495" s="62"/>
      <c r="D495" s="61"/>
      <c r="E495" s="61"/>
      <c r="F495" s="116" t="s">
        <v>420</v>
      </c>
      <c r="G495" s="24"/>
      <c r="H495" s="17" t="s">
        <v>421</v>
      </c>
      <c r="I495" s="82">
        <v>0</v>
      </c>
      <c r="J495" s="82"/>
      <c r="K495" s="82" t="e">
        <f t="shared" si="438"/>
        <v>#DIV/0!</v>
      </c>
      <c r="L495" s="82"/>
      <c r="M495" s="82"/>
      <c r="N495" s="71"/>
      <c r="O495" s="71">
        <f t="shared" si="434"/>
        <v>0</v>
      </c>
      <c r="P495" s="75"/>
      <c r="Q495" s="75"/>
      <c r="R495" s="75"/>
      <c r="S495" s="82">
        <f t="shared" si="435"/>
        <v>0</v>
      </c>
      <c r="T495" s="83" t="e">
        <f t="shared" si="436"/>
        <v>#DIV/0!</v>
      </c>
    </row>
    <row r="496" spans="1:20" ht="30" hidden="1" customHeight="1">
      <c r="A496" s="60"/>
      <c r="B496" s="61"/>
      <c r="C496" s="62"/>
      <c r="D496" s="61"/>
      <c r="E496" s="61"/>
      <c r="F496" s="116" t="s">
        <v>419</v>
      </c>
      <c r="G496" s="24"/>
      <c r="H496" s="101" t="s">
        <v>748</v>
      </c>
      <c r="I496" s="82">
        <v>0</v>
      </c>
      <c r="J496" s="82">
        <v>0</v>
      </c>
      <c r="K496" s="82" t="e">
        <f t="shared" ref="K496" si="451">SUM(J496/I496*100)</f>
        <v>#DIV/0!</v>
      </c>
      <c r="L496" s="82"/>
      <c r="M496" s="82"/>
      <c r="N496" s="71"/>
      <c r="O496" s="71">
        <f t="shared" ref="O496" si="452">SUM(I496,L496)</f>
        <v>0</v>
      </c>
      <c r="P496" s="75"/>
      <c r="Q496" s="75"/>
      <c r="R496" s="75"/>
      <c r="S496" s="82">
        <f t="shared" ref="S496" si="453">SUM(J496,M496)</f>
        <v>0</v>
      </c>
      <c r="T496" s="83" t="e">
        <f t="shared" ref="T496" si="454">SUM(S496/O496*100)</f>
        <v>#DIV/0!</v>
      </c>
    </row>
    <row r="497" spans="1:20" ht="35.25" customHeight="1">
      <c r="A497" s="60"/>
      <c r="B497" s="61"/>
      <c r="C497" s="62"/>
      <c r="D497" s="61"/>
      <c r="E497" s="61"/>
      <c r="F497" s="388" t="s">
        <v>422</v>
      </c>
      <c r="G497" s="24"/>
      <c r="H497" s="101" t="s">
        <v>749</v>
      </c>
      <c r="I497" s="82">
        <v>200000</v>
      </c>
      <c r="J497" s="82">
        <v>0</v>
      </c>
      <c r="K497" s="82">
        <f t="shared" si="438"/>
        <v>0</v>
      </c>
      <c r="L497" s="82"/>
      <c r="M497" s="82"/>
      <c r="N497" s="71"/>
      <c r="O497" s="71">
        <f t="shared" si="434"/>
        <v>200000</v>
      </c>
      <c r="P497" s="75"/>
      <c r="Q497" s="75"/>
      <c r="R497" s="75"/>
      <c r="S497" s="82">
        <f>SUM(J497)</f>
        <v>0</v>
      </c>
      <c r="T497" s="83">
        <f t="shared" si="436"/>
        <v>0</v>
      </c>
    </row>
    <row r="498" spans="1:20" ht="48" customHeight="1">
      <c r="A498" s="60"/>
      <c r="B498" s="61"/>
      <c r="C498" s="62"/>
      <c r="D498" s="61"/>
      <c r="E498" s="61"/>
      <c r="F498" s="388" t="s">
        <v>814</v>
      </c>
      <c r="G498" s="24"/>
      <c r="H498" s="101" t="s">
        <v>750</v>
      </c>
      <c r="I498" s="82">
        <v>4100000</v>
      </c>
      <c r="J498" s="82">
        <v>1194400</v>
      </c>
      <c r="K498" s="82">
        <f t="shared" si="438"/>
        <v>29.131707317073168</v>
      </c>
      <c r="L498" s="82"/>
      <c r="M498" s="82"/>
      <c r="N498" s="71"/>
      <c r="O498" s="71">
        <f t="shared" si="434"/>
        <v>4100000</v>
      </c>
      <c r="P498" s="75"/>
      <c r="Q498" s="75"/>
      <c r="R498" s="75"/>
      <c r="S498" s="82">
        <f t="shared" si="435"/>
        <v>1194400</v>
      </c>
      <c r="T498" s="83">
        <f t="shared" si="436"/>
        <v>29.131707317073168</v>
      </c>
    </row>
    <row r="499" spans="1:20" s="2" customFormat="1" ht="54" customHeight="1">
      <c r="A499" s="57"/>
      <c r="B499" s="58"/>
      <c r="C499" s="59"/>
      <c r="D499" s="58"/>
      <c r="E499" s="58"/>
      <c r="F499" s="162" t="s">
        <v>751</v>
      </c>
      <c r="G499" s="31"/>
      <c r="H499" s="119" t="s">
        <v>380</v>
      </c>
      <c r="I499" s="78">
        <f>SUM(I500)</f>
        <v>10000</v>
      </c>
      <c r="J499" s="78">
        <f>SUM(J500)</f>
        <v>0</v>
      </c>
      <c r="K499" s="78">
        <f t="shared" si="438"/>
        <v>0</v>
      </c>
      <c r="L499" s="78"/>
      <c r="M499" s="78"/>
      <c r="N499" s="72"/>
      <c r="O499" s="72">
        <f t="shared" si="434"/>
        <v>10000</v>
      </c>
      <c r="P499" s="91"/>
      <c r="Q499" s="91"/>
      <c r="R499" s="91"/>
      <c r="S499" s="78">
        <f t="shared" si="435"/>
        <v>0</v>
      </c>
      <c r="T499" s="77">
        <f t="shared" si="436"/>
        <v>0</v>
      </c>
    </row>
    <row r="500" spans="1:20" ht="21.75" customHeight="1">
      <c r="A500" s="60"/>
      <c r="B500" s="61"/>
      <c r="C500" s="62"/>
      <c r="D500" s="61"/>
      <c r="E500" s="61"/>
      <c r="F500" s="388" t="s">
        <v>423</v>
      </c>
      <c r="G500" s="24"/>
      <c r="H500" s="101" t="s">
        <v>752</v>
      </c>
      <c r="I500" s="82">
        <v>10000</v>
      </c>
      <c r="J500" s="82">
        <v>0</v>
      </c>
      <c r="K500" s="82">
        <f t="shared" si="438"/>
        <v>0</v>
      </c>
      <c r="L500" s="82"/>
      <c r="M500" s="82"/>
      <c r="N500" s="71"/>
      <c r="O500" s="71">
        <f t="shared" si="434"/>
        <v>10000</v>
      </c>
      <c r="P500" s="75"/>
      <c r="Q500" s="75"/>
      <c r="R500" s="75"/>
      <c r="S500" s="82">
        <f t="shared" si="435"/>
        <v>0</v>
      </c>
      <c r="T500" s="83">
        <f t="shared" si="436"/>
        <v>0</v>
      </c>
    </row>
    <row r="501" spans="1:20" s="2" customFormat="1" ht="44.25" customHeight="1">
      <c r="A501" s="57"/>
      <c r="B501" s="58"/>
      <c r="C501" s="59"/>
      <c r="D501" s="58"/>
      <c r="E501" s="58"/>
      <c r="F501" s="162" t="s">
        <v>753</v>
      </c>
      <c r="G501" s="31"/>
      <c r="H501" s="119" t="s">
        <v>754</v>
      </c>
      <c r="I501" s="78">
        <f>SUM(I502:I504)</f>
        <v>20000</v>
      </c>
      <c r="J501" s="78">
        <f>SUM(J502:J504)</f>
        <v>0</v>
      </c>
      <c r="K501" s="78">
        <f t="shared" si="438"/>
        <v>0</v>
      </c>
      <c r="L501" s="78"/>
      <c r="M501" s="78"/>
      <c r="N501" s="72"/>
      <c r="O501" s="72">
        <f t="shared" si="434"/>
        <v>20000</v>
      </c>
      <c r="P501" s="91"/>
      <c r="Q501" s="91"/>
      <c r="R501" s="91"/>
      <c r="S501" s="78">
        <f t="shared" si="435"/>
        <v>0</v>
      </c>
      <c r="T501" s="77">
        <f t="shared" si="436"/>
        <v>0</v>
      </c>
    </row>
    <row r="502" spans="1:20" ht="21.75" hidden="1" customHeight="1">
      <c r="A502" s="60"/>
      <c r="B502" s="61"/>
      <c r="C502" s="62"/>
      <c r="D502" s="61"/>
      <c r="E502" s="61"/>
      <c r="F502" s="116" t="s">
        <v>424</v>
      </c>
      <c r="G502" s="24"/>
      <c r="H502" s="17" t="s">
        <v>425</v>
      </c>
      <c r="I502" s="82">
        <v>0</v>
      </c>
      <c r="J502" s="82">
        <v>0</v>
      </c>
      <c r="K502" s="82" t="e">
        <f t="shared" si="438"/>
        <v>#DIV/0!</v>
      </c>
      <c r="L502" s="82"/>
      <c r="M502" s="82"/>
      <c r="N502" s="71"/>
      <c r="O502" s="71">
        <f t="shared" si="434"/>
        <v>0</v>
      </c>
      <c r="P502" s="75"/>
      <c r="Q502" s="75"/>
      <c r="R502" s="75"/>
      <c r="S502" s="82">
        <f t="shared" si="435"/>
        <v>0</v>
      </c>
      <c r="T502" s="83" t="e">
        <f t="shared" si="436"/>
        <v>#DIV/0!</v>
      </c>
    </row>
    <row r="503" spans="1:20" ht="33.75" customHeight="1">
      <c r="A503" s="60"/>
      <c r="B503" s="61"/>
      <c r="C503" s="62"/>
      <c r="D503" s="61"/>
      <c r="E503" s="61"/>
      <c r="F503" s="388" t="s">
        <v>426</v>
      </c>
      <c r="G503" s="24"/>
      <c r="H503" s="101" t="s">
        <v>755</v>
      </c>
      <c r="I503" s="82">
        <v>15000</v>
      </c>
      <c r="J503" s="82">
        <v>0</v>
      </c>
      <c r="K503" s="82">
        <f t="shared" si="438"/>
        <v>0</v>
      </c>
      <c r="L503" s="82"/>
      <c r="M503" s="82"/>
      <c r="N503" s="71"/>
      <c r="O503" s="71">
        <f t="shared" si="434"/>
        <v>15000</v>
      </c>
      <c r="P503" s="75"/>
      <c r="Q503" s="75"/>
      <c r="R503" s="75"/>
      <c r="S503" s="82">
        <f t="shared" si="435"/>
        <v>0</v>
      </c>
      <c r="T503" s="83">
        <f t="shared" si="436"/>
        <v>0</v>
      </c>
    </row>
    <row r="504" spans="1:20" ht="70.5" customHeight="1">
      <c r="A504" s="60"/>
      <c r="B504" s="61"/>
      <c r="C504" s="62"/>
      <c r="D504" s="61"/>
      <c r="E504" s="61"/>
      <c r="F504" s="388" t="s">
        <v>904</v>
      </c>
      <c r="G504" s="24"/>
      <c r="H504" s="101" t="s">
        <v>756</v>
      </c>
      <c r="I504" s="82">
        <v>5000</v>
      </c>
      <c r="J504" s="82">
        <v>0</v>
      </c>
      <c r="K504" s="82">
        <f t="shared" si="438"/>
        <v>0</v>
      </c>
      <c r="L504" s="82"/>
      <c r="M504" s="82"/>
      <c r="N504" s="71"/>
      <c r="O504" s="71">
        <f t="shared" si="434"/>
        <v>5000</v>
      </c>
      <c r="P504" s="75"/>
      <c r="Q504" s="75"/>
      <c r="R504" s="75"/>
      <c r="S504" s="82">
        <f t="shared" si="435"/>
        <v>0</v>
      </c>
      <c r="T504" s="83">
        <f t="shared" si="436"/>
        <v>0</v>
      </c>
    </row>
    <row r="505" spans="1:20" s="1" customFormat="1" ht="40.5" customHeight="1">
      <c r="A505" s="64"/>
      <c r="B505" s="65"/>
      <c r="C505" s="66"/>
      <c r="D505" s="65"/>
      <c r="E505" s="65"/>
      <c r="F505" s="420" t="s">
        <v>757</v>
      </c>
      <c r="G505" s="24"/>
      <c r="H505" s="119" t="s">
        <v>384</v>
      </c>
      <c r="I505" s="78">
        <f>SUM(I506+I509)</f>
        <v>72000</v>
      </c>
      <c r="J505" s="78">
        <f>SUM(J506+J509)</f>
        <v>0</v>
      </c>
      <c r="K505" s="107">
        <f t="shared" si="427"/>
        <v>0</v>
      </c>
      <c r="L505" s="82"/>
      <c r="M505" s="82"/>
      <c r="N505" s="71"/>
      <c r="O505" s="72">
        <f t="shared" ref="O505:O510" si="455">SUM(I505,L505)</f>
        <v>72000</v>
      </c>
      <c r="P505" s="91"/>
      <c r="Q505" s="91"/>
      <c r="R505" s="91"/>
      <c r="S505" s="78">
        <f t="shared" ref="S505:S510" si="456">SUM(J505,M505)</f>
        <v>0</v>
      </c>
      <c r="T505" s="77">
        <f t="shared" si="428"/>
        <v>0</v>
      </c>
    </row>
    <row r="506" spans="1:20" s="149" customFormat="1" ht="43.5" customHeight="1">
      <c r="A506" s="190"/>
      <c r="B506" s="191"/>
      <c r="C506" s="192"/>
      <c r="D506" s="191"/>
      <c r="E506" s="191"/>
      <c r="F506" s="162" t="s">
        <v>758</v>
      </c>
      <c r="G506" s="106"/>
      <c r="H506" s="119" t="s">
        <v>386</v>
      </c>
      <c r="I506" s="112">
        <f>SUM(I507:I508)</f>
        <v>30000</v>
      </c>
      <c r="J506" s="112">
        <f>SUM(J507:J508)</f>
        <v>0</v>
      </c>
      <c r="K506" s="107">
        <f t="shared" si="427"/>
        <v>0</v>
      </c>
      <c r="L506" s="112"/>
      <c r="M506" s="112"/>
      <c r="N506" s="107"/>
      <c r="O506" s="107">
        <f t="shared" si="455"/>
        <v>30000</v>
      </c>
      <c r="P506" s="144"/>
      <c r="Q506" s="144"/>
      <c r="R506" s="144"/>
      <c r="S506" s="112">
        <f t="shared" si="456"/>
        <v>0</v>
      </c>
      <c r="T506" s="113">
        <f t="shared" si="428"/>
        <v>0</v>
      </c>
    </row>
    <row r="507" spans="1:20" ht="7.5" hidden="1" customHeight="1" thickBot="1">
      <c r="A507" s="60"/>
      <c r="B507" s="61"/>
      <c r="C507" s="62"/>
      <c r="D507" s="61"/>
      <c r="E507" s="61"/>
      <c r="F507" s="360" t="s">
        <v>427</v>
      </c>
      <c r="G507" s="24"/>
      <c r="H507" s="17" t="s">
        <v>428</v>
      </c>
      <c r="I507" s="82">
        <v>0</v>
      </c>
      <c r="J507" s="82">
        <v>0</v>
      </c>
      <c r="K507" s="71" t="e">
        <f t="shared" si="427"/>
        <v>#DIV/0!</v>
      </c>
      <c r="L507" s="82"/>
      <c r="M507" s="82"/>
      <c r="N507" s="71"/>
      <c r="O507" s="71">
        <f t="shared" si="455"/>
        <v>0</v>
      </c>
      <c r="P507" s="75"/>
      <c r="Q507" s="75"/>
      <c r="R507" s="75"/>
      <c r="S507" s="82">
        <f t="shared" si="456"/>
        <v>0</v>
      </c>
      <c r="T507" s="83" t="e">
        <f t="shared" si="428"/>
        <v>#DIV/0!</v>
      </c>
    </row>
    <row r="508" spans="1:20" ht="85.5" customHeight="1" thickBot="1">
      <c r="A508" s="60"/>
      <c r="B508" s="61"/>
      <c r="C508" s="62"/>
      <c r="D508" s="61"/>
      <c r="E508" s="61"/>
      <c r="F508" s="389" t="s">
        <v>429</v>
      </c>
      <c r="G508" s="24"/>
      <c r="H508" s="101" t="s">
        <v>759</v>
      </c>
      <c r="I508" s="82">
        <v>30000</v>
      </c>
      <c r="J508" s="82">
        <v>0</v>
      </c>
      <c r="K508" s="71">
        <f t="shared" si="427"/>
        <v>0</v>
      </c>
      <c r="L508" s="82"/>
      <c r="M508" s="82"/>
      <c r="N508" s="71"/>
      <c r="O508" s="71">
        <f t="shared" si="455"/>
        <v>30000</v>
      </c>
      <c r="P508" s="75"/>
      <c r="Q508" s="75"/>
      <c r="R508" s="75"/>
      <c r="S508" s="82">
        <f t="shared" si="456"/>
        <v>0</v>
      </c>
      <c r="T508" s="83">
        <f t="shared" si="428"/>
        <v>0</v>
      </c>
    </row>
    <row r="509" spans="1:20" ht="28.9" customHeight="1" thickBot="1">
      <c r="A509" s="60"/>
      <c r="B509" s="61"/>
      <c r="C509" s="62"/>
      <c r="D509" s="61"/>
      <c r="E509" s="61"/>
      <c r="F509" s="390" t="s">
        <v>760</v>
      </c>
      <c r="G509" s="24"/>
      <c r="H509" s="119" t="s">
        <v>390</v>
      </c>
      <c r="I509" s="112">
        <f>SUM(I510+I511+I512+I513)</f>
        <v>42000</v>
      </c>
      <c r="J509" s="112">
        <f>SUM(J510+J511+J512+J513)</f>
        <v>0</v>
      </c>
      <c r="K509" s="107">
        <f t="shared" si="427"/>
        <v>0</v>
      </c>
      <c r="L509" s="82"/>
      <c r="M509" s="82"/>
      <c r="N509" s="71"/>
      <c r="O509" s="107">
        <f t="shared" si="455"/>
        <v>42000</v>
      </c>
      <c r="P509" s="75"/>
      <c r="Q509" s="75"/>
      <c r="R509" s="75"/>
      <c r="S509" s="112">
        <f t="shared" si="456"/>
        <v>0</v>
      </c>
      <c r="T509" s="113">
        <f t="shared" si="428"/>
        <v>0</v>
      </c>
    </row>
    <row r="510" spans="1:20" ht="92.25" customHeight="1" thickBot="1">
      <c r="A510" s="60"/>
      <c r="B510" s="61"/>
      <c r="C510" s="62"/>
      <c r="D510" s="61"/>
      <c r="E510" s="61"/>
      <c r="F510" s="389" t="s">
        <v>801</v>
      </c>
      <c r="G510" s="24"/>
      <c r="H510" s="101" t="s">
        <v>802</v>
      </c>
      <c r="I510" s="82">
        <v>18000</v>
      </c>
      <c r="J510" s="82">
        <v>0</v>
      </c>
      <c r="K510" s="71">
        <f t="shared" si="427"/>
        <v>0</v>
      </c>
      <c r="L510" s="82"/>
      <c r="M510" s="82"/>
      <c r="N510" s="71"/>
      <c r="O510" s="71">
        <f t="shared" si="455"/>
        <v>18000</v>
      </c>
      <c r="P510" s="75"/>
      <c r="Q510" s="75"/>
      <c r="R510" s="75"/>
      <c r="S510" s="82">
        <f t="shared" si="456"/>
        <v>0</v>
      </c>
      <c r="T510" s="83">
        <f t="shared" si="428"/>
        <v>0</v>
      </c>
    </row>
    <row r="511" spans="1:20" ht="78.75" customHeight="1" thickBot="1">
      <c r="A511" s="60"/>
      <c r="B511" s="61"/>
      <c r="C511" s="62"/>
      <c r="D511" s="61"/>
      <c r="E511" s="61"/>
      <c r="F511" s="389" t="s">
        <v>804</v>
      </c>
      <c r="G511" s="24"/>
      <c r="H511" s="101" t="s">
        <v>803</v>
      </c>
      <c r="I511" s="82">
        <v>10000</v>
      </c>
      <c r="J511" s="82">
        <v>0</v>
      </c>
      <c r="K511" s="71">
        <f t="shared" ref="K511" si="457">SUM(J511/I511*100)</f>
        <v>0</v>
      </c>
      <c r="L511" s="82"/>
      <c r="M511" s="82"/>
      <c r="N511" s="71"/>
      <c r="O511" s="71">
        <f t="shared" ref="O511" si="458">SUM(I511,L511)</f>
        <v>10000</v>
      </c>
      <c r="P511" s="75"/>
      <c r="Q511" s="75"/>
      <c r="R511" s="75"/>
      <c r="S511" s="82">
        <f t="shared" ref="S511" si="459">SUM(J511,M511)</f>
        <v>0</v>
      </c>
      <c r="T511" s="83">
        <f t="shared" ref="T511" si="460">SUM(S511/O511*100)</f>
        <v>0</v>
      </c>
    </row>
    <row r="512" spans="1:20" ht="110.25" customHeight="1" thickBot="1">
      <c r="A512" s="60"/>
      <c r="B512" s="61"/>
      <c r="C512" s="62"/>
      <c r="D512" s="61"/>
      <c r="E512" s="61"/>
      <c r="F512" s="389" t="s">
        <v>800</v>
      </c>
      <c r="G512" s="24"/>
      <c r="H512" s="101" t="s">
        <v>761</v>
      </c>
      <c r="I512" s="82">
        <v>4000</v>
      </c>
      <c r="J512" s="82">
        <v>0</v>
      </c>
      <c r="K512" s="71">
        <f t="shared" ref="K512" si="461">SUM(J512/I512*100)</f>
        <v>0</v>
      </c>
      <c r="L512" s="82"/>
      <c r="M512" s="82"/>
      <c r="N512" s="71"/>
      <c r="O512" s="71">
        <f t="shared" ref="O512" si="462">SUM(I512,L512)</f>
        <v>4000</v>
      </c>
      <c r="P512" s="75"/>
      <c r="Q512" s="75"/>
      <c r="R512" s="75"/>
      <c r="S512" s="82">
        <f t="shared" ref="S512" si="463">SUM(J512,M512)</f>
        <v>0</v>
      </c>
      <c r="T512" s="83">
        <f t="shared" ref="T512" si="464">SUM(S512/O512*100)</f>
        <v>0</v>
      </c>
    </row>
    <row r="513" spans="1:20" ht="111" customHeight="1" thickBot="1">
      <c r="A513" s="60"/>
      <c r="B513" s="61"/>
      <c r="C513" s="62"/>
      <c r="D513" s="61"/>
      <c r="E513" s="61"/>
      <c r="F513" s="389" t="s">
        <v>842</v>
      </c>
      <c r="G513" s="24"/>
      <c r="H513" s="101" t="s">
        <v>841</v>
      </c>
      <c r="I513" s="82">
        <v>10000</v>
      </c>
      <c r="J513" s="82">
        <v>0</v>
      </c>
      <c r="K513" s="71">
        <f t="shared" ref="K513:K528" si="465">SUM(J513/I513*100)</f>
        <v>0</v>
      </c>
      <c r="L513" s="82"/>
      <c r="M513" s="82"/>
      <c r="N513" s="71"/>
      <c r="O513" s="71">
        <f t="shared" ref="O513" si="466">SUM(I513,L513)</f>
        <v>10000</v>
      </c>
      <c r="P513" s="75"/>
      <c r="Q513" s="75"/>
      <c r="R513" s="75"/>
      <c r="S513" s="82">
        <f t="shared" ref="S513" si="467">SUM(J513,M513)</f>
        <v>0</v>
      </c>
      <c r="T513" s="83">
        <f t="shared" ref="T513" si="468">SUM(S513/O513*100)</f>
        <v>0</v>
      </c>
    </row>
    <row r="514" spans="1:20" ht="48" customHeight="1">
      <c r="A514" s="60"/>
      <c r="B514" s="61"/>
      <c r="C514" s="62"/>
      <c r="D514" s="61"/>
      <c r="E514" s="61"/>
      <c r="F514" s="420" t="s">
        <v>906</v>
      </c>
      <c r="G514" s="24"/>
      <c r="H514" s="245" t="s">
        <v>911</v>
      </c>
      <c r="I514" s="112">
        <f>SUM(I515)</f>
        <v>100000</v>
      </c>
      <c r="J514" s="112"/>
      <c r="K514" s="71">
        <f t="shared" si="465"/>
        <v>0</v>
      </c>
      <c r="L514" s="112"/>
      <c r="M514" s="112"/>
      <c r="N514" s="107"/>
      <c r="O514" s="107">
        <f t="shared" ref="O514:O515" si="469">SUM(I514+L514)</f>
        <v>100000</v>
      </c>
      <c r="P514" s="75"/>
      <c r="Q514" s="75"/>
      <c r="R514" s="75"/>
      <c r="S514" s="112"/>
      <c r="T514" s="113"/>
    </row>
    <row r="515" spans="1:20" ht="36.75" customHeight="1">
      <c r="A515" s="60"/>
      <c r="B515" s="61"/>
      <c r="C515" s="62"/>
      <c r="D515" s="61"/>
      <c r="E515" s="61"/>
      <c r="F515" s="359" t="s">
        <v>907</v>
      </c>
      <c r="G515" s="24"/>
      <c r="H515" s="245" t="s">
        <v>912</v>
      </c>
      <c r="I515" s="112">
        <f>SUM(I516+I517+I518)</f>
        <v>100000</v>
      </c>
      <c r="J515" s="112"/>
      <c r="K515" s="71">
        <f t="shared" si="465"/>
        <v>0</v>
      </c>
      <c r="L515" s="112"/>
      <c r="M515" s="112"/>
      <c r="N515" s="107"/>
      <c r="O515" s="107">
        <f t="shared" si="469"/>
        <v>100000</v>
      </c>
      <c r="P515" s="75"/>
      <c r="Q515" s="75"/>
      <c r="R515" s="75"/>
      <c r="S515" s="112"/>
      <c r="T515" s="113"/>
    </row>
    <row r="516" spans="1:20" ht="42.75" customHeight="1">
      <c r="A516" s="60"/>
      <c r="B516" s="61"/>
      <c r="C516" s="62"/>
      <c r="D516" s="61"/>
      <c r="E516" s="61"/>
      <c r="F516" s="392" t="s">
        <v>908</v>
      </c>
      <c r="G516" s="24"/>
      <c r="H516" s="391" t="s">
        <v>913</v>
      </c>
      <c r="I516" s="82">
        <v>30000</v>
      </c>
      <c r="J516" s="82"/>
      <c r="K516" s="71">
        <f t="shared" si="465"/>
        <v>0</v>
      </c>
      <c r="L516" s="82"/>
      <c r="M516" s="82"/>
      <c r="N516" s="71"/>
      <c r="O516" s="71">
        <f>SUM(I516+L516)</f>
        <v>30000</v>
      </c>
      <c r="P516" s="75"/>
      <c r="Q516" s="75"/>
      <c r="R516" s="75"/>
      <c r="S516" s="82"/>
      <c r="T516" s="83"/>
    </row>
    <row r="517" spans="1:20" ht="40.5" customHeight="1">
      <c r="A517" s="60"/>
      <c r="B517" s="61"/>
      <c r="C517" s="62"/>
      <c r="D517" s="61"/>
      <c r="E517" s="61"/>
      <c r="F517" s="393" t="s">
        <v>909</v>
      </c>
      <c r="G517" s="24"/>
      <c r="H517" s="161" t="s">
        <v>914</v>
      </c>
      <c r="I517" s="82">
        <v>40000</v>
      </c>
      <c r="J517" s="82"/>
      <c r="K517" s="71">
        <f t="shared" si="465"/>
        <v>0</v>
      </c>
      <c r="L517" s="82"/>
      <c r="M517" s="82"/>
      <c r="N517" s="71"/>
      <c r="O517" s="71">
        <f t="shared" ref="O517:O520" si="470">SUM(I517+L517)</f>
        <v>40000</v>
      </c>
      <c r="P517" s="75"/>
      <c r="Q517" s="75"/>
      <c r="R517" s="75"/>
      <c r="S517" s="82"/>
      <c r="T517" s="83"/>
    </row>
    <row r="518" spans="1:20" ht="54.75" customHeight="1">
      <c r="A518" s="60"/>
      <c r="B518" s="61"/>
      <c r="C518" s="62"/>
      <c r="D518" s="61"/>
      <c r="E518" s="61"/>
      <c r="F518" s="392" t="s">
        <v>910</v>
      </c>
      <c r="G518" s="24"/>
      <c r="H518" s="391" t="s">
        <v>915</v>
      </c>
      <c r="I518" s="82">
        <v>30000</v>
      </c>
      <c r="J518" s="82"/>
      <c r="K518" s="71">
        <f t="shared" si="465"/>
        <v>0</v>
      </c>
      <c r="L518" s="82"/>
      <c r="M518" s="82"/>
      <c r="N518" s="71"/>
      <c r="O518" s="71">
        <f t="shared" si="470"/>
        <v>30000</v>
      </c>
      <c r="P518" s="75"/>
      <c r="Q518" s="75"/>
      <c r="R518" s="75"/>
      <c r="S518" s="82"/>
      <c r="T518" s="83"/>
    </row>
    <row r="519" spans="1:20" ht="68.25" customHeight="1">
      <c r="A519" s="60"/>
      <c r="B519" s="61"/>
      <c r="C519" s="62"/>
      <c r="D519" s="61"/>
      <c r="E519" s="61"/>
      <c r="F519" s="420" t="s">
        <v>916</v>
      </c>
      <c r="G519" s="24"/>
      <c r="H519" s="395" t="s">
        <v>919</v>
      </c>
      <c r="I519" s="112">
        <f>SUM(I520)</f>
        <v>50000</v>
      </c>
      <c r="J519" s="112"/>
      <c r="K519" s="71">
        <f t="shared" si="465"/>
        <v>0</v>
      </c>
      <c r="L519" s="112">
        <f>SUM(L520)</f>
        <v>92628.98</v>
      </c>
      <c r="M519" s="112"/>
      <c r="N519" s="107"/>
      <c r="O519" s="107">
        <f t="shared" si="470"/>
        <v>142628.97999999998</v>
      </c>
      <c r="P519" s="144"/>
      <c r="Q519" s="144"/>
      <c r="R519" s="144"/>
      <c r="S519" s="112"/>
      <c r="T519" s="113"/>
    </row>
    <row r="520" spans="1:20" ht="42.75" customHeight="1">
      <c r="A520" s="60"/>
      <c r="B520" s="61"/>
      <c r="C520" s="62"/>
      <c r="D520" s="61"/>
      <c r="E520" s="61"/>
      <c r="F520" s="394" t="s">
        <v>917</v>
      </c>
      <c r="G520" s="24"/>
      <c r="H520" s="245" t="s">
        <v>920</v>
      </c>
      <c r="I520" s="112">
        <f>SUM(I521)</f>
        <v>50000</v>
      </c>
      <c r="J520" s="112"/>
      <c r="K520" s="71">
        <f t="shared" si="465"/>
        <v>0</v>
      </c>
      <c r="L520" s="112">
        <f>SUM(L521)</f>
        <v>92628.98</v>
      </c>
      <c r="M520" s="112"/>
      <c r="N520" s="107"/>
      <c r="O520" s="107">
        <f t="shared" si="470"/>
        <v>142628.97999999998</v>
      </c>
      <c r="P520" s="144"/>
      <c r="Q520" s="144"/>
      <c r="R520" s="144"/>
      <c r="S520" s="112"/>
      <c r="T520" s="113"/>
    </row>
    <row r="521" spans="1:20" ht="44.25" customHeight="1">
      <c r="A521" s="60"/>
      <c r="B521" s="61"/>
      <c r="C521" s="62"/>
      <c r="D521" s="61"/>
      <c r="E521" s="61"/>
      <c r="F521" s="174" t="s">
        <v>918</v>
      </c>
      <c r="G521" s="24"/>
      <c r="H521" s="391" t="s">
        <v>921</v>
      </c>
      <c r="I521" s="82">
        <v>50000</v>
      </c>
      <c r="J521" s="82"/>
      <c r="K521" s="71">
        <f t="shared" si="465"/>
        <v>0</v>
      </c>
      <c r="L521" s="82">
        <v>92628.98</v>
      </c>
      <c r="M521" s="82"/>
      <c r="N521" s="71"/>
      <c r="O521" s="71">
        <f>SUM(I521+L521)</f>
        <v>142628.97999999998</v>
      </c>
      <c r="P521" s="75"/>
      <c r="Q521" s="75"/>
      <c r="R521" s="75"/>
      <c r="S521" s="82"/>
      <c r="T521" s="83"/>
    </row>
    <row r="522" spans="1:20" ht="54" customHeight="1">
      <c r="A522" s="60"/>
      <c r="B522" s="61"/>
      <c r="C522" s="62"/>
      <c r="D522" s="61"/>
      <c r="E522" s="61"/>
      <c r="F522" s="421" t="s">
        <v>922</v>
      </c>
      <c r="G522" s="24"/>
      <c r="H522" s="245" t="s">
        <v>925</v>
      </c>
      <c r="I522" s="112">
        <f>SUM(I523)</f>
        <v>100000</v>
      </c>
      <c r="J522" s="112"/>
      <c r="K522" s="71">
        <f t="shared" si="465"/>
        <v>0</v>
      </c>
      <c r="L522" s="112"/>
      <c r="M522" s="112"/>
      <c r="N522" s="107"/>
      <c r="O522" s="107">
        <f t="shared" ref="O522:O523" si="471">SUM(I522+L522)</f>
        <v>100000</v>
      </c>
      <c r="P522" s="144"/>
      <c r="Q522" s="144"/>
      <c r="R522" s="144"/>
      <c r="S522" s="112"/>
      <c r="T522" s="113"/>
    </row>
    <row r="523" spans="1:20" ht="50.25" customHeight="1">
      <c r="A523" s="60"/>
      <c r="B523" s="61"/>
      <c r="C523" s="62"/>
      <c r="D523" s="61"/>
      <c r="E523" s="61"/>
      <c r="F523" s="359" t="s">
        <v>923</v>
      </c>
      <c r="G523" s="24"/>
      <c r="H523" s="245" t="s">
        <v>926</v>
      </c>
      <c r="I523" s="112">
        <f>SUM(I524)</f>
        <v>100000</v>
      </c>
      <c r="J523" s="112"/>
      <c r="K523" s="71">
        <f t="shared" si="465"/>
        <v>0</v>
      </c>
      <c r="L523" s="112"/>
      <c r="M523" s="112"/>
      <c r="N523" s="107"/>
      <c r="O523" s="107">
        <f t="shared" si="471"/>
        <v>100000</v>
      </c>
      <c r="P523" s="144"/>
      <c r="Q523" s="144"/>
      <c r="R523" s="144"/>
      <c r="S523" s="112"/>
      <c r="T523" s="113"/>
    </row>
    <row r="524" spans="1:20" ht="54.75" customHeight="1">
      <c r="A524" s="60"/>
      <c r="B524" s="61"/>
      <c r="C524" s="62"/>
      <c r="D524" s="61"/>
      <c r="E524" s="61"/>
      <c r="F524" s="392" t="s">
        <v>924</v>
      </c>
      <c r="G524" s="24"/>
      <c r="H524" s="391" t="s">
        <v>927</v>
      </c>
      <c r="I524" s="82">
        <v>100000</v>
      </c>
      <c r="J524" s="82"/>
      <c r="K524" s="71">
        <f t="shared" si="465"/>
        <v>0</v>
      </c>
      <c r="L524" s="82"/>
      <c r="M524" s="82"/>
      <c r="N524" s="71"/>
      <c r="O524" s="71">
        <f>SUM(I524+L524)</f>
        <v>100000</v>
      </c>
      <c r="P524" s="75"/>
      <c r="Q524" s="75"/>
      <c r="R524" s="75"/>
      <c r="S524" s="82"/>
      <c r="T524" s="83"/>
    </row>
    <row r="525" spans="1:20" ht="61.5" customHeight="1">
      <c r="A525" s="60"/>
      <c r="B525" s="61"/>
      <c r="C525" s="62"/>
      <c r="D525" s="61"/>
      <c r="E525" s="61"/>
      <c r="F525" s="421" t="s">
        <v>928</v>
      </c>
      <c r="G525" s="24"/>
      <c r="H525" s="245" t="s">
        <v>932</v>
      </c>
      <c r="I525" s="112">
        <f>SUM(I526)</f>
        <v>1000000</v>
      </c>
      <c r="J525" s="82"/>
      <c r="K525" s="71">
        <f t="shared" si="465"/>
        <v>0</v>
      </c>
      <c r="L525" s="82"/>
      <c r="M525" s="82"/>
      <c r="N525" s="71"/>
      <c r="O525" s="107">
        <f t="shared" ref="O525:O527" si="472">SUM(I525+L525)</f>
        <v>1000000</v>
      </c>
      <c r="P525" s="75"/>
      <c r="Q525" s="75"/>
      <c r="R525" s="75"/>
      <c r="S525" s="82"/>
      <c r="T525" s="83"/>
    </row>
    <row r="526" spans="1:20" ht="45.75" customHeight="1">
      <c r="A526" s="60"/>
      <c r="B526" s="61"/>
      <c r="C526" s="62"/>
      <c r="D526" s="61"/>
      <c r="E526" s="61"/>
      <c r="F526" s="359" t="s">
        <v>929</v>
      </c>
      <c r="G526" s="24"/>
      <c r="H526" s="395" t="s">
        <v>933</v>
      </c>
      <c r="I526" s="112">
        <f>SUM(I527+I528)</f>
        <v>1000000</v>
      </c>
      <c r="J526" s="82"/>
      <c r="K526" s="71">
        <f t="shared" si="465"/>
        <v>0</v>
      </c>
      <c r="L526" s="82"/>
      <c r="M526" s="82"/>
      <c r="N526" s="71"/>
      <c r="O526" s="107">
        <f t="shared" si="472"/>
        <v>1000000</v>
      </c>
      <c r="P526" s="75"/>
      <c r="Q526" s="75"/>
      <c r="R526" s="75"/>
      <c r="S526" s="82"/>
      <c r="T526" s="83"/>
    </row>
    <row r="527" spans="1:20" ht="47.25" customHeight="1">
      <c r="A527" s="60"/>
      <c r="B527" s="61"/>
      <c r="C527" s="62"/>
      <c r="D527" s="61"/>
      <c r="E527" s="61"/>
      <c r="F527" s="392" t="s">
        <v>930</v>
      </c>
      <c r="G527" s="24"/>
      <c r="H527" s="391" t="s">
        <v>934</v>
      </c>
      <c r="I527" s="82">
        <v>700000</v>
      </c>
      <c r="J527" s="82"/>
      <c r="K527" s="71">
        <f t="shared" si="465"/>
        <v>0</v>
      </c>
      <c r="L527" s="82"/>
      <c r="M527" s="82"/>
      <c r="N527" s="71"/>
      <c r="O527" s="71">
        <f t="shared" si="472"/>
        <v>700000</v>
      </c>
      <c r="P527" s="75"/>
      <c r="Q527" s="75"/>
      <c r="R527" s="75"/>
      <c r="S527" s="82"/>
      <c r="T527" s="83"/>
    </row>
    <row r="528" spans="1:20" ht="50.25" customHeight="1">
      <c r="A528" s="60"/>
      <c r="B528" s="61"/>
      <c r="C528" s="62"/>
      <c r="D528" s="61"/>
      <c r="E528" s="61"/>
      <c r="F528" s="392" t="s">
        <v>931</v>
      </c>
      <c r="G528" s="24"/>
      <c r="H528" s="391" t="s">
        <v>935</v>
      </c>
      <c r="I528" s="82">
        <v>300000</v>
      </c>
      <c r="J528" s="82"/>
      <c r="K528" s="71">
        <f t="shared" si="465"/>
        <v>0</v>
      </c>
      <c r="L528" s="82"/>
      <c r="M528" s="82"/>
      <c r="N528" s="71"/>
      <c r="O528" s="71">
        <f>SUM(I528+L528)</f>
        <v>300000</v>
      </c>
      <c r="P528" s="75"/>
      <c r="Q528" s="75"/>
      <c r="R528" s="75"/>
      <c r="S528" s="82"/>
      <c r="T528" s="83"/>
    </row>
    <row r="529" spans="1:20" s="1" customFormat="1" ht="23.25" customHeight="1">
      <c r="A529" s="64"/>
      <c r="B529" s="65"/>
      <c r="C529" s="66"/>
      <c r="D529" s="65"/>
      <c r="E529" s="65"/>
      <c r="F529" s="110" t="s">
        <v>430</v>
      </c>
      <c r="G529" s="24" t="s">
        <v>20</v>
      </c>
      <c r="H529" s="17"/>
      <c r="I529" s="100">
        <f>SUM(I11+I20+I72+I121+I177+I206+I219+I251+I291+I298+I326+I335+I355+I372+I448+I471+I505+I514+I519+I522+I525)</f>
        <v>473985553.06</v>
      </c>
      <c r="J529" s="100">
        <f>SUM(J11+J20+J72+J121+J177+J206+J219+J251+J291+J298+J326+J335+J355+J372+J448+J471+J505)</f>
        <v>102936662.98000003</v>
      </c>
      <c r="K529" s="72">
        <f t="shared" si="416"/>
        <v>21.717257480835006</v>
      </c>
      <c r="L529" s="100">
        <f>SUM(L11+L20+L72+L121+L177+L206+L219+L251+L291+L298+L326+L335+L355+L372+L448+L471+L505+L519)</f>
        <v>426879535.39999992</v>
      </c>
      <c r="M529" s="100">
        <f>SUM(M11+M20+M72+M121+M177+M206+M219+M251+M291+M298+M326+M335+M355+M372+M448+M471+M505)</f>
        <v>69309585.88000001</v>
      </c>
      <c r="N529" s="72">
        <f t="shared" ref="N529:N576" si="473">SUM(M529/L529*100)</f>
        <v>16.236333703618445</v>
      </c>
      <c r="O529" s="100">
        <f>SUM(O11+O20+O72+O121+O177+O206+O219+O251+O291+O298+O326+O335+O355+O372+O448+O471+O505+O514+O519+O522+O525)</f>
        <v>900865088.46000004</v>
      </c>
      <c r="P529" s="100">
        <f>SUM(P11+P20+P72+P121+P177+P206+P219+P251+P291+P298+P326+P335+P355+P372+P448+P471+P505)</f>
        <v>138186532.16</v>
      </c>
      <c r="Q529" s="100">
        <f>SUM(Q11+Q20+Q72+Q121+Q177+Q206+Q219+Q251+Q291+Q298+Q326+Q335+Q355+Q372+Q448+Q471+Q505)</f>
        <v>202.76189864388101</v>
      </c>
      <c r="R529" s="100">
        <f>SUM(R11+R20+R72+R121+R177+R206+R219+R251+R291+R298+R326+R335+R355+R372+R448+R471+R505)</f>
        <v>1020556176.4099998</v>
      </c>
      <c r="S529" s="100">
        <f>SUM(S11+S20+S72+S121+S177+S206+S219+S251+S291+S298+S326+S335+S355+S372+S448+S471+S505)</f>
        <v>172246248.85999998</v>
      </c>
      <c r="T529" s="77">
        <f t="shared" ref="T529:T576" si="474">SUM(S529/O529*100)</f>
        <v>19.120093681779746</v>
      </c>
    </row>
    <row r="530" spans="1:20" s="170" customFormat="1" ht="34.5" customHeight="1">
      <c r="A530" s="163"/>
      <c r="B530" s="164"/>
      <c r="C530" s="165"/>
      <c r="D530" s="164"/>
      <c r="E530" s="164"/>
      <c r="F530" s="270" t="s">
        <v>431</v>
      </c>
      <c r="G530" s="396"/>
      <c r="H530" s="397" t="s">
        <v>432</v>
      </c>
      <c r="I530" s="97">
        <f>SUM(I531)</f>
        <v>20166815</v>
      </c>
      <c r="J530" s="97">
        <f>SUM(J531)</f>
        <v>4602492.95</v>
      </c>
      <c r="K530" s="76">
        <f t="shared" si="416"/>
        <v>22.822111225793464</v>
      </c>
      <c r="L530" s="97">
        <f>SUM(L531)</f>
        <v>11802012.440000001</v>
      </c>
      <c r="M530" s="97">
        <f>SUM(M531)</f>
        <v>2373692.4899999998</v>
      </c>
      <c r="N530" s="76">
        <f t="shared" si="473"/>
        <v>20.112607930787775</v>
      </c>
      <c r="O530" s="76">
        <f t="shared" ref="O530:O576" si="475">SUM(I530,L530)</f>
        <v>31968827.440000001</v>
      </c>
      <c r="P530" s="76">
        <f t="shared" ref="P530:P533" si="476">SUM(J530,M530)</f>
        <v>6976185.4399999995</v>
      </c>
      <c r="Q530" s="76">
        <f t="shared" ref="Q530:Q533" si="477">SUM(K530,N530)</f>
        <v>42.934719156581238</v>
      </c>
      <c r="R530" s="76">
        <f t="shared" ref="R530:R533" si="478">SUM(L530,O530)</f>
        <v>43770839.880000003</v>
      </c>
      <c r="S530" s="76">
        <f>SUM(J530+M530)</f>
        <v>6976185.4399999995</v>
      </c>
      <c r="T530" s="169">
        <f t="shared" si="474"/>
        <v>21.821837078926656</v>
      </c>
    </row>
    <row r="531" spans="1:20" ht="31.5" customHeight="1">
      <c r="A531" s="60"/>
      <c r="B531" s="61"/>
      <c r="C531" s="62"/>
      <c r="D531" s="61"/>
      <c r="E531" s="61"/>
      <c r="F531" s="110" t="s">
        <v>433</v>
      </c>
      <c r="G531" s="52"/>
      <c r="H531" s="67" t="s">
        <v>434</v>
      </c>
      <c r="I531" s="78">
        <f>SUM(I532)</f>
        <v>20166815</v>
      </c>
      <c r="J531" s="78">
        <f>SUM(J532)</f>
        <v>4602492.95</v>
      </c>
      <c r="K531" s="72">
        <f t="shared" si="416"/>
        <v>22.822111225793464</v>
      </c>
      <c r="L531" s="98">
        <f>SUM(L532)</f>
        <v>11802012.440000001</v>
      </c>
      <c r="M531" s="98">
        <f>SUM(M532)</f>
        <v>2373692.4899999998</v>
      </c>
      <c r="N531" s="72">
        <f t="shared" si="473"/>
        <v>20.112607930787775</v>
      </c>
      <c r="O531" s="72">
        <f t="shared" si="475"/>
        <v>31968827.440000001</v>
      </c>
      <c r="P531" s="72">
        <f t="shared" si="476"/>
        <v>6976185.4399999995</v>
      </c>
      <c r="Q531" s="72">
        <f t="shared" si="477"/>
        <v>42.934719156581238</v>
      </c>
      <c r="R531" s="72">
        <f t="shared" si="478"/>
        <v>43770839.880000003</v>
      </c>
      <c r="S531" s="72">
        <f>SUM(J531+M531)</f>
        <v>6976185.4399999995</v>
      </c>
      <c r="T531" s="77">
        <f t="shared" si="474"/>
        <v>21.821837078926656</v>
      </c>
    </row>
    <row r="532" spans="1:20" s="1" customFormat="1" ht="21.75" customHeight="1">
      <c r="A532" s="64"/>
      <c r="B532" s="65"/>
      <c r="C532" s="66"/>
      <c r="D532" s="65"/>
      <c r="E532" s="65"/>
      <c r="F532" s="110" t="s">
        <v>435</v>
      </c>
      <c r="G532" s="52"/>
      <c r="H532" s="67" t="s">
        <v>436</v>
      </c>
      <c r="I532" s="98">
        <f>SUM(I533:I535,I544:I550,I557,I573+I574)</f>
        <v>20166815</v>
      </c>
      <c r="J532" s="98">
        <f>SUM(J533:J535,J544:J550,J557,J573+J574)</f>
        <v>4602492.95</v>
      </c>
      <c r="K532" s="72">
        <f t="shared" si="416"/>
        <v>22.822111225793464</v>
      </c>
      <c r="L532" s="98">
        <f>SUM(L550:L559)</f>
        <v>11802012.440000001</v>
      </c>
      <c r="M532" s="98">
        <f>SUM(M550:M559)</f>
        <v>2373692.4899999998</v>
      </c>
      <c r="N532" s="72">
        <f t="shared" si="473"/>
        <v>20.112607930787775</v>
      </c>
      <c r="O532" s="72">
        <f t="shared" si="475"/>
        <v>31968827.440000001</v>
      </c>
      <c r="P532" s="72">
        <f t="shared" si="476"/>
        <v>6976185.4399999995</v>
      </c>
      <c r="Q532" s="72">
        <f t="shared" si="477"/>
        <v>42.934719156581238</v>
      </c>
      <c r="R532" s="72">
        <f t="shared" si="478"/>
        <v>43770839.880000003</v>
      </c>
      <c r="S532" s="72">
        <f>SUM(J532+M532)</f>
        <v>6976185.4399999995</v>
      </c>
      <c r="T532" s="77">
        <f t="shared" si="474"/>
        <v>21.821837078926656</v>
      </c>
    </row>
    <row r="533" spans="1:20" ht="28.5" customHeight="1">
      <c r="A533" s="60"/>
      <c r="B533" s="61"/>
      <c r="C533" s="62"/>
      <c r="D533" s="61"/>
      <c r="E533" s="61"/>
      <c r="F533" s="120" t="s">
        <v>492</v>
      </c>
      <c r="G533" s="52"/>
      <c r="H533" s="56" t="s">
        <v>493</v>
      </c>
      <c r="I533" s="96">
        <v>3776815</v>
      </c>
      <c r="J533" s="96">
        <v>727840.26</v>
      </c>
      <c r="K533" s="99">
        <f t="shared" si="416"/>
        <v>19.271271163665681</v>
      </c>
      <c r="L533" s="96">
        <v>0</v>
      </c>
      <c r="M533" s="96">
        <v>0</v>
      </c>
      <c r="N533" s="72">
        <v>0</v>
      </c>
      <c r="O533" s="71">
        <f t="shared" si="475"/>
        <v>3776815</v>
      </c>
      <c r="P533" s="71">
        <f t="shared" si="476"/>
        <v>727840.26</v>
      </c>
      <c r="Q533" s="71">
        <f t="shared" si="477"/>
        <v>19.271271163665681</v>
      </c>
      <c r="R533" s="71">
        <f t="shared" si="478"/>
        <v>3776815</v>
      </c>
      <c r="S533" s="71">
        <f t="shared" ref="S533" si="479">SUM(M533,P533)</f>
        <v>727840.26</v>
      </c>
      <c r="T533" s="83">
        <f t="shared" si="474"/>
        <v>19.271271163665681</v>
      </c>
    </row>
    <row r="534" spans="1:20" ht="15" hidden="1" customHeight="1">
      <c r="A534" s="60"/>
      <c r="B534" s="61"/>
      <c r="C534" s="62"/>
      <c r="D534" s="61"/>
      <c r="E534" s="61"/>
      <c r="F534" s="120" t="s">
        <v>492</v>
      </c>
      <c r="G534" s="52"/>
      <c r="H534" s="118" t="s">
        <v>493</v>
      </c>
      <c r="I534" s="96">
        <v>0</v>
      </c>
      <c r="J534" s="96">
        <v>0</v>
      </c>
      <c r="K534" s="99" t="e">
        <f t="shared" si="416"/>
        <v>#DIV/0!</v>
      </c>
      <c r="L534" s="96"/>
      <c r="M534" s="96"/>
      <c r="N534" s="72"/>
      <c r="O534" s="71">
        <f t="shared" ref="O534" si="480">SUM(I534,L534)</f>
        <v>0</v>
      </c>
      <c r="P534" s="75"/>
      <c r="Q534" s="75"/>
      <c r="R534" s="75"/>
      <c r="S534" s="82">
        <f t="shared" ref="S534" si="481">SUM(J534,M534)</f>
        <v>0</v>
      </c>
      <c r="T534" s="83" t="e">
        <f t="shared" ref="T534" si="482">SUM(S534/O534*100)</f>
        <v>#DIV/0!</v>
      </c>
    </row>
    <row r="535" spans="1:20" ht="30.75" customHeight="1">
      <c r="A535" s="60"/>
      <c r="B535" s="61"/>
      <c r="C535" s="62"/>
      <c r="D535" s="61"/>
      <c r="E535" s="61"/>
      <c r="F535" s="120" t="s">
        <v>711</v>
      </c>
      <c r="G535" s="52"/>
      <c r="H535" s="56" t="s">
        <v>762</v>
      </c>
      <c r="I535" s="96">
        <v>5631000</v>
      </c>
      <c r="J535" s="96">
        <v>1156026.48</v>
      </c>
      <c r="K535" s="99">
        <f t="shared" si="416"/>
        <v>20.529683537559936</v>
      </c>
      <c r="L535" s="96">
        <v>0</v>
      </c>
      <c r="M535" s="96">
        <v>0</v>
      </c>
      <c r="N535" s="72">
        <v>0</v>
      </c>
      <c r="O535" s="71">
        <f t="shared" si="475"/>
        <v>5631000</v>
      </c>
      <c r="P535" s="71">
        <f t="shared" ref="P535" si="483">SUM(J535,M535)</f>
        <v>1156026.48</v>
      </c>
      <c r="Q535" s="71">
        <f t="shared" ref="Q535" si="484">SUM(K535,N535)</f>
        <v>20.529683537559936</v>
      </c>
      <c r="R535" s="71">
        <f t="shared" ref="R535" si="485">SUM(L535,O535)</f>
        <v>5631000</v>
      </c>
      <c r="S535" s="71">
        <f t="shared" ref="S535" si="486">SUM(M535,P535)</f>
        <v>1156026.48</v>
      </c>
      <c r="T535" s="83">
        <f t="shared" si="474"/>
        <v>20.529683537559936</v>
      </c>
    </row>
    <row r="536" spans="1:20" ht="19.899999999999999" hidden="1" customHeight="1">
      <c r="A536" s="60"/>
      <c r="B536" s="61"/>
      <c r="C536" s="62"/>
      <c r="D536" s="61"/>
      <c r="E536" s="61"/>
      <c r="F536" s="120" t="s">
        <v>437</v>
      </c>
      <c r="G536" s="52"/>
      <c r="H536" s="56"/>
      <c r="I536" s="96">
        <v>4495000</v>
      </c>
      <c r="J536" s="96">
        <v>2149253.36</v>
      </c>
      <c r="K536" s="99">
        <f t="shared" si="416"/>
        <v>47.8143127919911</v>
      </c>
      <c r="L536" s="96"/>
      <c r="M536" s="96"/>
      <c r="N536" s="72"/>
      <c r="O536" s="71"/>
      <c r="P536" s="75"/>
      <c r="Q536" s="75"/>
      <c r="R536" s="75"/>
      <c r="S536" s="82"/>
      <c r="T536" s="83"/>
    </row>
    <row r="537" spans="1:20" ht="19.899999999999999" hidden="1" customHeight="1">
      <c r="A537" s="60"/>
      <c r="B537" s="61"/>
      <c r="C537" s="62"/>
      <c r="D537" s="61"/>
      <c r="E537" s="61"/>
      <c r="F537" s="120" t="s">
        <v>438</v>
      </c>
      <c r="G537" s="52"/>
      <c r="H537" s="56"/>
      <c r="I537" s="96">
        <v>12720000</v>
      </c>
      <c r="J537" s="96">
        <v>6643561.21</v>
      </c>
      <c r="K537" s="99">
        <f t="shared" si="416"/>
        <v>52.229254795597477</v>
      </c>
      <c r="L537" s="96"/>
      <c r="M537" s="96"/>
      <c r="N537" s="72"/>
      <c r="O537" s="71"/>
      <c r="P537" s="75"/>
      <c r="Q537" s="75"/>
      <c r="R537" s="75"/>
      <c r="S537" s="82"/>
      <c r="T537" s="83"/>
    </row>
    <row r="538" spans="1:20" ht="18.600000000000001" hidden="1" customHeight="1">
      <c r="A538" s="60"/>
      <c r="B538" s="61"/>
      <c r="C538" s="62"/>
      <c r="D538" s="61"/>
      <c r="E538" s="61"/>
      <c r="F538" s="120" t="s">
        <v>439</v>
      </c>
      <c r="G538" s="52"/>
      <c r="H538" s="56"/>
      <c r="I538" s="96">
        <v>10961.6</v>
      </c>
      <c r="J538" s="96">
        <v>10961.6</v>
      </c>
      <c r="K538" s="99">
        <f t="shared" si="416"/>
        <v>100</v>
      </c>
      <c r="L538" s="96"/>
      <c r="M538" s="96"/>
      <c r="N538" s="72"/>
      <c r="O538" s="71"/>
      <c r="P538" s="75"/>
      <c r="Q538" s="75"/>
      <c r="R538" s="75"/>
      <c r="S538" s="82"/>
      <c r="T538" s="83"/>
    </row>
    <row r="539" spans="1:20" ht="20.45" hidden="1" customHeight="1">
      <c r="A539" s="60"/>
      <c r="B539" s="61"/>
      <c r="C539" s="62"/>
      <c r="D539" s="61"/>
      <c r="E539" s="61"/>
      <c r="F539" s="120" t="s">
        <v>440</v>
      </c>
      <c r="G539" s="52"/>
      <c r="H539" s="56"/>
      <c r="I539" s="96">
        <v>2640000</v>
      </c>
      <c r="J539" s="96">
        <v>1259018.71</v>
      </c>
      <c r="K539" s="99">
        <f t="shared" si="416"/>
        <v>47.690102651515147</v>
      </c>
      <c r="L539" s="96"/>
      <c r="M539" s="96"/>
      <c r="N539" s="72"/>
      <c r="O539" s="71"/>
      <c r="P539" s="75"/>
      <c r="Q539" s="75"/>
      <c r="R539" s="75"/>
      <c r="S539" s="82"/>
      <c r="T539" s="83"/>
    </row>
    <row r="540" spans="1:20" ht="21" hidden="1" customHeight="1">
      <c r="A540" s="60"/>
      <c r="B540" s="61"/>
      <c r="C540" s="62"/>
      <c r="D540" s="61"/>
      <c r="E540" s="61"/>
      <c r="F540" s="120" t="s">
        <v>441</v>
      </c>
      <c r="G540" s="52"/>
      <c r="H540" s="56"/>
      <c r="I540" s="96">
        <v>845000</v>
      </c>
      <c r="J540" s="96">
        <v>403870.24</v>
      </c>
      <c r="K540" s="99">
        <f t="shared" si="416"/>
        <v>47.79529467455621</v>
      </c>
      <c r="L540" s="96"/>
      <c r="M540" s="96"/>
      <c r="N540" s="72"/>
      <c r="O540" s="71"/>
      <c r="P540" s="75"/>
      <c r="Q540" s="75"/>
      <c r="R540" s="75"/>
      <c r="S540" s="82"/>
      <c r="T540" s="83"/>
    </row>
    <row r="541" spans="1:20" ht="17.45" hidden="1" customHeight="1">
      <c r="A541" s="60"/>
      <c r="B541" s="61"/>
      <c r="C541" s="62"/>
      <c r="D541" s="61"/>
      <c r="E541" s="61"/>
      <c r="F541" s="120" t="s">
        <v>442</v>
      </c>
      <c r="G541" s="52"/>
      <c r="H541" s="56"/>
      <c r="I541" s="96">
        <v>2550000</v>
      </c>
      <c r="J541" s="96">
        <v>1295457.8799999999</v>
      </c>
      <c r="K541" s="99">
        <f t="shared" si="416"/>
        <v>50.802269803921561</v>
      </c>
      <c r="L541" s="96"/>
      <c r="M541" s="96"/>
      <c r="N541" s="72"/>
      <c r="O541" s="71"/>
      <c r="P541" s="75"/>
      <c r="Q541" s="75"/>
      <c r="R541" s="75"/>
      <c r="S541" s="82"/>
      <c r="T541" s="83"/>
    </row>
    <row r="542" spans="1:20" ht="19.149999999999999" hidden="1" customHeight="1">
      <c r="A542" s="60"/>
      <c r="B542" s="61"/>
      <c r="C542" s="62"/>
      <c r="D542" s="61"/>
      <c r="E542" s="61"/>
      <c r="F542" s="120" t="s">
        <v>443</v>
      </c>
      <c r="G542" s="52"/>
      <c r="H542" s="56"/>
      <c r="I542" s="96">
        <v>1136000</v>
      </c>
      <c r="J542" s="96">
        <v>565322.19999999995</v>
      </c>
      <c r="K542" s="99">
        <f t="shared" si="416"/>
        <v>49.764278169014084</v>
      </c>
      <c r="L542" s="96"/>
      <c r="M542" s="96"/>
      <c r="N542" s="72"/>
      <c r="O542" s="71"/>
      <c r="P542" s="75"/>
      <c r="Q542" s="75"/>
      <c r="R542" s="75"/>
      <c r="S542" s="82"/>
      <c r="T542" s="83"/>
    </row>
    <row r="543" spans="1:20" ht="13.9" hidden="1" customHeight="1">
      <c r="A543" s="60"/>
      <c r="B543" s="61"/>
      <c r="C543" s="62"/>
      <c r="D543" s="61"/>
      <c r="E543" s="61"/>
      <c r="F543" s="120" t="s">
        <v>444</v>
      </c>
      <c r="G543" s="52"/>
      <c r="H543" s="56"/>
      <c r="I543" s="96">
        <v>1240000</v>
      </c>
      <c r="J543" s="96">
        <v>633391.94999999995</v>
      </c>
      <c r="K543" s="99">
        <f t="shared" si="416"/>
        <v>51.07999596774193</v>
      </c>
      <c r="L543" s="96"/>
      <c r="M543" s="96"/>
      <c r="N543" s="72"/>
      <c r="O543" s="71"/>
      <c r="P543" s="75"/>
      <c r="Q543" s="75"/>
      <c r="R543" s="75"/>
      <c r="S543" s="82"/>
      <c r="T543" s="83"/>
    </row>
    <row r="544" spans="1:20" ht="28.5" customHeight="1">
      <c r="A544" s="60"/>
      <c r="B544" s="61"/>
      <c r="C544" s="62"/>
      <c r="D544" s="61"/>
      <c r="E544" s="61"/>
      <c r="F544" s="120" t="s">
        <v>445</v>
      </c>
      <c r="G544" s="52"/>
      <c r="H544" s="56" t="s">
        <v>446</v>
      </c>
      <c r="I544" s="96">
        <v>3480000</v>
      </c>
      <c r="J544" s="96">
        <v>595932.16000000003</v>
      </c>
      <c r="K544" s="99">
        <f t="shared" si="416"/>
        <v>17.12448735632184</v>
      </c>
      <c r="L544" s="96">
        <v>0</v>
      </c>
      <c r="M544" s="96">
        <v>0</v>
      </c>
      <c r="N544" s="72">
        <v>0</v>
      </c>
      <c r="O544" s="71">
        <f t="shared" si="475"/>
        <v>3480000</v>
      </c>
      <c r="P544" s="71">
        <f t="shared" ref="P544" si="487">SUM(J544,M544)</f>
        <v>595932.16000000003</v>
      </c>
      <c r="Q544" s="71">
        <f t="shared" ref="Q544" si="488">SUM(K544,N544)</f>
        <v>17.12448735632184</v>
      </c>
      <c r="R544" s="71">
        <f t="shared" ref="R544" si="489">SUM(L544,O544)</f>
        <v>3480000</v>
      </c>
      <c r="S544" s="71">
        <f t="shared" ref="S544" si="490">SUM(M544,P544)</f>
        <v>595932.16000000003</v>
      </c>
      <c r="T544" s="83">
        <f t="shared" si="474"/>
        <v>17.12448735632184</v>
      </c>
    </row>
    <row r="545" spans="1:20" ht="25.5" customHeight="1">
      <c r="A545" s="60"/>
      <c r="B545" s="61"/>
      <c r="C545" s="62"/>
      <c r="D545" s="61"/>
      <c r="E545" s="61"/>
      <c r="F545" s="120" t="s">
        <v>447</v>
      </c>
      <c r="G545" s="52"/>
      <c r="H545" s="56" t="s">
        <v>448</v>
      </c>
      <c r="I545" s="96">
        <v>100000</v>
      </c>
      <c r="J545" s="96">
        <v>0</v>
      </c>
      <c r="K545" s="99">
        <f t="shared" si="416"/>
        <v>0</v>
      </c>
      <c r="L545" s="96">
        <v>0</v>
      </c>
      <c r="M545" s="96">
        <v>0</v>
      </c>
      <c r="N545" s="72">
        <v>0</v>
      </c>
      <c r="O545" s="71">
        <f t="shared" si="475"/>
        <v>100000</v>
      </c>
      <c r="P545" s="75"/>
      <c r="Q545" s="75"/>
      <c r="R545" s="75"/>
      <c r="S545" s="82">
        <f t="shared" ref="S545:S575" si="491">SUM(J545,M545)</f>
        <v>0</v>
      </c>
      <c r="T545" s="83">
        <f t="shared" si="474"/>
        <v>0</v>
      </c>
    </row>
    <row r="546" spans="1:20" ht="24.75" customHeight="1">
      <c r="A546" s="60"/>
      <c r="B546" s="61"/>
      <c r="C546" s="62"/>
      <c r="D546" s="61"/>
      <c r="E546" s="61"/>
      <c r="F546" s="120" t="s">
        <v>449</v>
      </c>
      <c r="G546" s="52"/>
      <c r="H546" s="56" t="s">
        <v>450</v>
      </c>
      <c r="I546" s="96">
        <v>3027000</v>
      </c>
      <c r="J546" s="96">
        <v>647164.94999999995</v>
      </c>
      <c r="K546" s="99">
        <f t="shared" si="416"/>
        <v>21.379747274529233</v>
      </c>
      <c r="L546" s="96"/>
      <c r="M546" s="96"/>
      <c r="N546" s="72"/>
      <c r="O546" s="71">
        <f t="shared" si="475"/>
        <v>3027000</v>
      </c>
      <c r="P546" s="75"/>
      <c r="Q546" s="75"/>
      <c r="R546" s="75"/>
      <c r="S546" s="82">
        <f>SUM(J546,M546)</f>
        <v>647164.94999999995</v>
      </c>
      <c r="T546" s="83">
        <f t="shared" si="474"/>
        <v>21.379747274529233</v>
      </c>
    </row>
    <row r="547" spans="1:20" ht="49.5" customHeight="1">
      <c r="A547" s="60"/>
      <c r="B547" s="61"/>
      <c r="C547" s="62"/>
      <c r="D547" s="61"/>
      <c r="E547" s="61"/>
      <c r="F547" s="120" t="s">
        <v>451</v>
      </c>
      <c r="G547" s="52"/>
      <c r="H547" s="56" t="s">
        <v>452</v>
      </c>
      <c r="I547" s="96">
        <v>30000</v>
      </c>
      <c r="J547" s="96">
        <v>0</v>
      </c>
      <c r="K547" s="99">
        <f t="shared" si="416"/>
        <v>0</v>
      </c>
      <c r="L547" s="96">
        <v>0</v>
      </c>
      <c r="M547" s="96">
        <v>0</v>
      </c>
      <c r="N547" s="72">
        <v>0</v>
      </c>
      <c r="O547" s="71">
        <f t="shared" si="475"/>
        <v>30000</v>
      </c>
      <c r="P547" s="75"/>
      <c r="Q547" s="75"/>
      <c r="R547" s="75"/>
      <c r="S547" s="82">
        <f t="shared" si="491"/>
        <v>0</v>
      </c>
      <c r="T547" s="83">
        <f t="shared" si="474"/>
        <v>0</v>
      </c>
    </row>
    <row r="548" spans="1:20" ht="36" hidden="1" customHeight="1">
      <c r="A548" s="60"/>
      <c r="B548" s="61"/>
      <c r="C548" s="62"/>
      <c r="D548" s="61"/>
      <c r="E548" s="61"/>
      <c r="F548" s="120" t="s">
        <v>848</v>
      </c>
      <c r="G548" s="52"/>
      <c r="H548" s="56" t="s">
        <v>847</v>
      </c>
      <c r="I548" s="96">
        <v>0</v>
      </c>
      <c r="J548" s="96">
        <v>0</v>
      </c>
      <c r="K548" s="99" t="e">
        <f t="shared" si="416"/>
        <v>#DIV/0!</v>
      </c>
      <c r="L548" s="96"/>
      <c r="M548" s="96"/>
      <c r="N548" s="71">
        <v>0</v>
      </c>
      <c r="O548" s="71">
        <f t="shared" si="475"/>
        <v>0</v>
      </c>
      <c r="P548" s="75"/>
      <c r="Q548" s="75"/>
      <c r="R548" s="75"/>
      <c r="S548" s="82">
        <f t="shared" si="491"/>
        <v>0</v>
      </c>
      <c r="T548" s="83" t="e">
        <f t="shared" si="474"/>
        <v>#DIV/0!</v>
      </c>
    </row>
    <row r="549" spans="1:20" ht="33" customHeight="1">
      <c r="A549" s="60"/>
      <c r="B549" s="61"/>
      <c r="C549" s="62"/>
      <c r="D549" s="61"/>
      <c r="E549" s="61"/>
      <c r="F549" s="120" t="s">
        <v>764</v>
      </c>
      <c r="G549" s="52"/>
      <c r="H549" s="56" t="s">
        <v>763</v>
      </c>
      <c r="I549" s="96">
        <v>4000000</v>
      </c>
      <c r="J549" s="96">
        <v>1449002.4</v>
      </c>
      <c r="K549" s="71">
        <f t="shared" si="416"/>
        <v>36.225059999999999</v>
      </c>
      <c r="L549" s="96">
        <v>0</v>
      </c>
      <c r="M549" s="96">
        <v>0</v>
      </c>
      <c r="N549" s="72">
        <v>0</v>
      </c>
      <c r="O549" s="71">
        <f t="shared" si="475"/>
        <v>4000000</v>
      </c>
      <c r="P549" s="75"/>
      <c r="Q549" s="75"/>
      <c r="R549" s="75"/>
      <c r="S549" s="82">
        <f t="shared" si="491"/>
        <v>1449002.4</v>
      </c>
      <c r="T549" s="83">
        <f t="shared" si="474"/>
        <v>36.225059999999999</v>
      </c>
    </row>
    <row r="550" spans="1:20" ht="48.75" customHeight="1">
      <c r="A550" s="60"/>
      <c r="B550" s="61"/>
      <c r="C550" s="62"/>
      <c r="D550" s="61"/>
      <c r="E550" s="61"/>
      <c r="F550" s="120" t="s">
        <v>765</v>
      </c>
      <c r="G550" s="52"/>
      <c r="H550" s="56" t="s">
        <v>766</v>
      </c>
      <c r="I550" s="96">
        <v>0</v>
      </c>
      <c r="J550" s="96">
        <v>0</v>
      </c>
      <c r="K550" s="71">
        <v>0</v>
      </c>
      <c r="L550" s="96">
        <v>1276152</v>
      </c>
      <c r="M550" s="96">
        <v>270077.62</v>
      </c>
      <c r="N550" s="99">
        <f t="shared" ref="N550:N551" si="492">SUM(M550/L550*100)</f>
        <v>21.163436643910757</v>
      </c>
      <c r="O550" s="71">
        <f t="shared" ref="O550:O551" si="493">SUM(I550,L550)</f>
        <v>1276152</v>
      </c>
      <c r="P550" s="75"/>
      <c r="Q550" s="75"/>
      <c r="R550" s="75"/>
      <c r="S550" s="82">
        <f t="shared" ref="S550:S551" si="494">SUM(J550,M550)</f>
        <v>270077.62</v>
      </c>
      <c r="T550" s="83">
        <f t="shared" ref="T550:T551" si="495">SUM(S550/O550*100)</f>
        <v>21.163436643910757</v>
      </c>
    </row>
    <row r="551" spans="1:20" ht="51.75" customHeight="1">
      <c r="A551" s="60"/>
      <c r="B551" s="61"/>
      <c r="C551" s="62"/>
      <c r="D551" s="61"/>
      <c r="E551" s="61"/>
      <c r="F551" s="120" t="s">
        <v>767</v>
      </c>
      <c r="G551" s="52"/>
      <c r="H551" s="56" t="s">
        <v>453</v>
      </c>
      <c r="I551" s="96"/>
      <c r="J551" s="96"/>
      <c r="K551" s="71"/>
      <c r="L551" s="96">
        <v>10179</v>
      </c>
      <c r="M551" s="96">
        <v>0</v>
      </c>
      <c r="N551" s="99">
        <f t="shared" si="492"/>
        <v>0</v>
      </c>
      <c r="O551" s="71">
        <f t="shared" si="493"/>
        <v>10179</v>
      </c>
      <c r="P551" s="75"/>
      <c r="Q551" s="75"/>
      <c r="R551" s="75"/>
      <c r="S551" s="82">
        <f t="shared" si="494"/>
        <v>0</v>
      </c>
      <c r="T551" s="83">
        <f t="shared" si="495"/>
        <v>0</v>
      </c>
    </row>
    <row r="552" spans="1:20" ht="40.5" customHeight="1">
      <c r="A552" s="60"/>
      <c r="B552" s="61"/>
      <c r="C552" s="62"/>
      <c r="D552" s="61"/>
      <c r="E552" s="61"/>
      <c r="F552" s="120" t="s">
        <v>768</v>
      </c>
      <c r="G552" s="52"/>
      <c r="H552" s="56" t="s">
        <v>454</v>
      </c>
      <c r="I552" s="96"/>
      <c r="J552" s="96"/>
      <c r="K552" s="71"/>
      <c r="L552" s="96">
        <v>1616152</v>
      </c>
      <c r="M552" s="96">
        <v>381658.28</v>
      </c>
      <c r="N552" s="99">
        <f t="shared" si="473"/>
        <v>23.615246585717188</v>
      </c>
      <c r="O552" s="71">
        <f t="shared" ref="O552:O556" si="496">SUM(I552,L552)</f>
        <v>1616152</v>
      </c>
      <c r="P552" s="75"/>
      <c r="Q552" s="75"/>
      <c r="R552" s="75"/>
      <c r="S552" s="82">
        <f t="shared" ref="S552:S556" si="497">SUM(J552,M552)</f>
        <v>381658.28</v>
      </c>
      <c r="T552" s="83">
        <f t="shared" ref="T552:T556" si="498">SUM(S552/O552*100)</f>
        <v>23.615246585717188</v>
      </c>
    </row>
    <row r="553" spans="1:20" ht="35.25" customHeight="1">
      <c r="A553" s="60"/>
      <c r="B553" s="61"/>
      <c r="C553" s="62"/>
      <c r="D553" s="61"/>
      <c r="E553" s="61"/>
      <c r="F553" s="120" t="s">
        <v>769</v>
      </c>
      <c r="G553" s="52"/>
      <c r="H553" s="56" t="s">
        <v>458</v>
      </c>
      <c r="I553" s="96"/>
      <c r="J553" s="96"/>
      <c r="K553" s="71"/>
      <c r="L553" s="96">
        <v>2901555</v>
      </c>
      <c r="M553" s="96">
        <v>698455.1</v>
      </c>
      <c r="N553" s="99">
        <f t="shared" si="473"/>
        <v>24.071751181693955</v>
      </c>
      <c r="O553" s="71">
        <f t="shared" si="496"/>
        <v>2901555</v>
      </c>
      <c r="P553" s="75"/>
      <c r="Q553" s="75"/>
      <c r="R553" s="75"/>
      <c r="S553" s="82">
        <f t="shared" si="497"/>
        <v>698455.1</v>
      </c>
      <c r="T553" s="83">
        <f t="shared" si="498"/>
        <v>24.071751181693955</v>
      </c>
    </row>
    <row r="554" spans="1:20" ht="45" customHeight="1">
      <c r="A554" s="60"/>
      <c r="B554" s="61"/>
      <c r="C554" s="62"/>
      <c r="D554" s="61"/>
      <c r="E554" s="61"/>
      <c r="F554" s="120" t="s">
        <v>770</v>
      </c>
      <c r="G554" s="52"/>
      <c r="H554" s="56" t="s">
        <v>464</v>
      </c>
      <c r="I554" s="96"/>
      <c r="J554" s="96"/>
      <c r="K554" s="71"/>
      <c r="L554" s="96">
        <v>1881708.46</v>
      </c>
      <c r="M554" s="96">
        <v>0</v>
      </c>
      <c r="N554" s="99">
        <f t="shared" si="473"/>
        <v>0</v>
      </c>
      <c r="O554" s="71">
        <f t="shared" si="496"/>
        <v>1881708.46</v>
      </c>
      <c r="P554" s="75"/>
      <c r="Q554" s="75"/>
      <c r="R554" s="75"/>
      <c r="S554" s="82">
        <f t="shared" si="497"/>
        <v>0</v>
      </c>
      <c r="T554" s="83">
        <f t="shared" si="498"/>
        <v>0</v>
      </c>
    </row>
    <row r="555" spans="1:20" ht="46.5" customHeight="1">
      <c r="A555" s="60"/>
      <c r="B555" s="61"/>
      <c r="C555" s="62"/>
      <c r="D555" s="61"/>
      <c r="E555" s="61"/>
      <c r="F555" s="120" t="s">
        <v>771</v>
      </c>
      <c r="G555" s="52"/>
      <c r="H555" s="56" t="s">
        <v>466</v>
      </c>
      <c r="I555" s="96"/>
      <c r="J555" s="96"/>
      <c r="K555" s="71"/>
      <c r="L555" s="96">
        <v>1220949</v>
      </c>
      <c r="M555" s="96">
        <v>250469.52</v>
      </c>
      <c r="N555" s="99">
        <f t="shared" si="473"/>
        <v>20.514331065425338</v>
      </c>
      <c r="O555" s="71">
        <f t="shared" si="496"/>
        <v>1220949</v>
      </c>
      <c r="P555" s="75"/>
      <c r="Q555" s="75"/>
      <c r="R555" s="75"/>
      <c r="S555" s="82">
        <f t="shared" si="497"/>
        <v>250469.52</v>
      </c>
      <c r="T555" s="83">
        <f t="shared" si="498"/>
        <v>20.514331065425338</v>
      </c>
    </row>
    <row r="556" spans="1:20" ht="52.5" customHeight="1">
      <c r="A556" s="60"/>
      <c r="B556" s="61"/>
      <c r="C556" s="62"/>
      <c r="D556" s="61"/>
      <c r="E556" s="61"/>
      <c r="F556" s="120" t="s">
        <v>772</v>
      </c>
      <c r="G556" s="52"/>
      <c r="H556" s="56" t="s">
        <v>468</v>
      </c>
      <c r="I556" s="96"/>
      <c r="J556" s="96"/>
      <c r="K556" s="71"/>
      <c r="L556" s="96">
        <v>4772.8999999999996</v>
      </c>
      <c r="M556" s="96">
        <v>1029.3900000000001</v>
      </c>
      <c r="N556" s="99">
        <f t="shared" si="473"/>
        <v>21.567390894424776</v>
      </c>
      <c r="O556" s="71">
        <f t="shared" si="496"/>
        <v>4772.8999999999996</v>
      </c>
      <c r="P556" s="75"/>
      <c r="Q556" s="75"/>
      <c r="R556" s="75"/>
      <c r="S556" s="82">
        <f t="shared" si="497"/>
        <v>1029.3900000000001</v>
      </c>
      <c r="T556" s="83">
        <f t="shared" si="498"/>
        <v>21.567390894424776</v>
      </c>
    </row>
    <row r="557" spans="1:20" ht="48.75" customHeight="1">
      <c r="A557" s="60"/>
      <c r="B557" s="61"/>
      <c r="C557" s="62"/>
      <c r="D557" s="61"/>
      <c r="E557" s="61"/>
      <c r="F557" s="120" t="s">
        <v>773</v>
      </c>
      <c r="G557" s="52"/>
      <c r="H557" s="56" t="s">
        <v>470</v>
      </c>
      <c r="I557" s="96">
        <v>0</v>
      </c>
      <c r="J557" s="96">
        <v>0</v>
      </c>
      <c r="K557" s="99">
        <v>0</v>
      </c>
      <c r="L557" s="96">
        <v>3387.08</v>
      </c>
      <c r="M557" s="96">
        <v>0</v>
      </c>
      <c r="N557" s="99">
        <f t="shared" si="473"/>
        <v>0</v>
      </c>
      <c r="O557" s="71">
        <f t="shared" ref="O557" si="499">SUM(I557,L557)</f>
        <v>3387.08</v>
      </c>
      <c r="P557" s="75"/>
      <c r="Q557" s="75"/>
      <c r="R557" s="75"/>
      <c r="S557" s="82">
        <f t="shared" ref="S557" si="500">SUM(J557,M557)</f>
        <v>0</v>
      </c>
      <c r="T557" s="83">
        <f t="shared" ref="T557" si="501">SUM(S557/O557*100)</f>
        <v>0</v>
      </c>
    </row>
    <row r="558" spans="1:20" ht="48.75" customHeight="1">
      <c r="A558" s="60"/>
      <c r="B558" s="61"/>
      <c r="C558" s="62"/>
      <c r="D558" s="61"/>
      <c r="E558" s="61"/>
      <c r="F558" s="120" t="s">
        <v>774</v>
      </c>
      <c r="G558" s="52"/>
      <c r="H558" s="56" t="s">
        <v>462</v>
      </c>
      <c r="I558" s="96">
        <v>0</v>
      </c>
      <c r="J558" s="96"/>
      <c r="K558" s="71">
        <v>0</v>
      </c>
      <c r="L558" s="82">
        <v>2610290</v>
      </c>
      <c r="M558" s="82">
        <v>656741.76</v>
      </c>
      <c r="N558" s="71">
        <f t="shared" si="473"/>
        <v>25.15972401533929</v>
      </c>
      <c r="O558" s="71">
        <f t="shared" si="475"/>
        <v>2610290</v>
      </c>
      <c r="P558" s="75"/>
      <c r="Q558" s="75"/>
      <c r="R558" s="75"/>
      <c r="S558" s="82">
        <f t="shared" si="491"/>
        <v>656741.76</v>
      </c>
      <c r="T558" s="83">
        <f t="shared" si="474"/>
        <v>25.15972401533929</v>
      </c>
    </row>
    <row r="559" spans="1:20" ht="54.75" customHeight="1">
      <c r="A559" s="60"/>
      <c r="B559" s="61"/>
      <c r="C559" s="62"/>
      <c r="D559" s="61"/>
      <c r="E559" s="61"/>
      <c r="F559" s="120" t="s">
        <v>775</v>
      </c>
      <c r="G559" s="52"/>
      <c r="H559" s="56" t="s">
        <v>460</v>
      </c>
      <c r="I559" s="96">
        <v>0</v>
      </c>
      <c r="J559" s="96"/>
      <c r="K559" s="71">
        <v>0</v>
      </c>
      <c r="L559" s="82">
        <v>276867</v>
      </c>
      <c r="M559" s="82">
        <v>115260.82</v>
      </c>
      <c r="N559" s="71">
        <f t="shared" si="473"/>
        <v>41.630392932346581</v>
      </c>
      <c r="O559" s="71">
        <f t="shared" si="475"/>
        <v>276867</v>
      </c>
      <c r="P559" s="75"/>
      <c r="Q559" s="75"/>
      <c r="R559" s="75"/>
      <c r="S559" s="82">
        <f t="shared" si="491"/>
        <v>115260.82</v>
      </c>
      <c r="T559" s="83">
        <f t="shared" si="474"/>
        <v>41.630392932346581</v>
      </c>
    </row>
    <row r="560" spans="1:20" ht="22.9" hidden="1" customHeight="1">
      <c r="A560" s="60"/>
      <c r="B560" s="61"/>
      <c r="C560" s="62"/>
      <c r="D560" s="61"/>
      <c r="E560" s="61"/>
      <c r="F560" s="19" t="s">
        <v>455</v>
      </c>
      <c r="G560" s="52"/>
      <c r="H560" s="56" t="s">
        <v>456</v>
      </c>
      <c r="I560" s="96">
        <v>0</v>
      </c>
      <c r="J560" s="96">
        <v>0</v>
      </c>
      <c r="K560" s="71">
        <v>0</v>
      </c>
      <c r="L560" s="82"/>
      <c r="M560" s="82"/>
      <c r="N560" s="71" t="e">
        <f t="shared" si="473"/>
        <v>#DIV/0!</v>
      </c>
      <c r="O560" s="71">
        <f t="shared" si="475"/>
        <v>0</v>
      </c>
      <c r="P560" s="75"/>
      <c r="Q560" s="75"/>
      <c r="R560" s="75"/>
      <c r="S560" s="82">
        <f t="shared" si="491"/>
        <v>0</v>
      </c>
      <c r="T560" s="83" t="e">
        <f t="shared" si="474"/>
        <v>#DIV/0!</v>
      </c>
    </row>
    <row r="561" spans="1:20" ht="16.899999999999999" hidden="1" customHeight="1">
      <c r="A561" s="60"/>
      <c r="B561" s="61"/>
      <c r="C561" s="62"/>
      <c r="D561" s="61"/>
      <c r="E561" s="61"/>
      <c r="F561" s="19" t="s">
        <v>457</v>
      </c>
      <c r="G561" s="52"/>
      <c r="H561" s="56" t="s">
        <v>458</v>
      </c>
      <c r="I561" s="96">
        <v>0</v>
      </c>
      <c r="J561" s="96">
        <v>0</v>
      </c>
      <c r="K561" s="71">
        <v>0</v>
      </c>
      <c r="L561" s="82">
        <v>0</v>
      </c>
      <c r="M561" s="82">
        <v>0</v>
      </c>
      <c r="N561" s="71" t="e">
        <f t="shared" si="473"/>
        <v>#DIV/0!</v>
      </c>
      <c r="O561" s="71">
        <f t="shared" si="475"/>
        <v>0</v>
      </c>
      <c r="P561" s="75"/>
      <c r="Q561" s="75"/>
      <c r="R561" s="75"/>
      <c r="S561" s="82">
        <f t="shared" si="491"/>
        <v>0</v>
      </c>
      <c r="T561" s="83" t="e">
        <f t="shared" si="474"/>
        <v>#DIV/0!</v>
      </c>
    </row>
    <row r="562" spans="1:20" ht="24.6" hidden="1" customHeight="1">
      <c r="A562" s="60"/>
      <c r="B562" s="61"/>
      <c r="C562" s="62"/>
      <c r="D562" s="61"/>
      <c r="E562" s="61"/>
      <c r="F562" s="19"/>
      <c r="G562" s="52"/>
      <c r="H562" s="56"/>
      <c r="I562" s="96">
        <v>0</v>
      </c>
      <c r="J562" s="96"/>
      <c r="K562" s="71">
        <v>0</v>
      </c>
      <c r="L562" s="82"/>
      <c r="M562" s="82"/>
      <c r="N562" s="71" t="e">
        <f t="shared" si="473"/>
        <v>#DIV/0!</v>
      </c>
      <c r="O562" s="71">
        <f t="shared" si="475"/>
        <v>0</v>
      </c>
      <c r="P562" s="75"/>
      <c r="Q562" s="75"/>
      <c r="R562" s="75"/>
      <c r="S562" s="82">
        <f t="shared" si="491"/>
        <v>0</v>
      </c>
      <c r="T562" s="83" t="e">
        <f t="shared" si="474"/>
        <v>#DIV/0!</v>
      </c>
    </row>
    <row r="563" spans="1:20" ht="40.15" hidden="1" customHeight="1">
      <c r="A563" s="60"/>
      <c r="B563" s="61"/>
      <c r="C563" s="62"/>
      <c r="D563" s="61"/>
      <c r="E563" s="61"/>
      <c r="F563" s="19" t="s">
        <v>459</v>
      </c>
      <c r="G563" s="52"/>
      <c r="H563" s="56" t="s">
        <v>460</v>
      </c>
      <c r="I563" s="96">
        <v>0</v>
      </c>
      <c r="J563" s="96"/>
      <c r="K563" s="71"/>
      <c r="L563" s="82">
        <v>0</v>
      </c>
      <c r="M563" s="82">
        <v>0</v>
      </c>
      <c r="N563" s="71" t="e">
        <f t="shared" si="473"/>
        <v>#DIV/0!</v>
      </c>
      <c r="O563" s="71">
        <f t="shared" si="475"/>
        <v>0</v>
      </c>
      <c r="P563" s="75"/>
      <c r="Q563" s="75"/>
      <c r="R563" s="75"/>
      <c r="S563" s="82">
        <f t="shared" si="491"/>
        <v>0</v>
      </c>
      <c r="T563" s="83" t="e">
        <f t="shared" si="474"/>
        <v>#DIV/0!</v>
      </c>
    </row>
    <row r="564" spans="1:20" ht="25.9" hidden="1" customHeight="1">
      <c r="A564" s="60"/>
      <c r="B564" s="61"/>
      <c r="C564" s="62"/>
      <c r="D564" s="61"/>
      <c r="E564" s="61"/>
      <c r="F564" s="19" t="s">
        <v>461</v>
      </c>
      <c r="G564" s="52"/>
      <c r="H564" s="56" t="s">
        <v>462</v>
      </c>
      <c r="I564" s="96">
        <v>0</v>
      </c>
      <c r="J564" s="96">
        <v>0</v>
      </c>
      <c r="K564" s="71">
        <v>0</v>
      </c>
      <c r="L564" s="82">
        <v>0</v>
      </c>
      <c r="M564" s="82">
        <v>0</v>
      </c>
      <c r="N564" s="71" t="e">
        <f t="shared" si="473"/>
        <v>#DIV/0!</v>
      </c>
      <c r="O564" s="71">
        <f t="shared" si="475"/>
        <v>0</v>
      </c>
      <c r="P564" s="75"/>
      <c r="Q564" s="75"/>
      <c r="R564" s="75"/>
      <c r="S564" s="82">
        <f t="shared" si="491"/>
        <v>0</v>
      </c>
      <c r="T564" s="83" t="e">
        <f t="shared" si="474"/>
        <v>#DIV/0!</v>
      </c>
    </row>
    <row r="565" spans="1:20" ht="40.5" hidden="1" customHeight="1">
      <c r="A565" s="60"/>
      <c r="B565" s="61"/>
      <c r="C565" s="62"/>
      <c r="D565" s="61"/>
      <c r="E565" s="61"/>
      <c r="F565" s="19" t="s">
        <v>463</v>
      </c>
      <c r="G565" s="52"/>
      <c r="H565" s="56" t="s">
        <v>464</v>
      </c>
      <c r="I565" s="96">
        <v>0</v>
      </c>
      <c r="J565" s="96"/>
      <c r="K565" s="71">
        <v>0</v>
      </c>
      <c r="L565" s="82">
        <v>0</v>
      </c>
      <c r="M565" s="96">
        <v>0</v>
      </c>
      <c r="N565" s="71" t="e">
        <f t="shared" si="473"/>
        <v>#DIV/0!</v>
      </c>
      <c r="O565" s="71">
        <f t="shared" si="475"/>
        <v>0</v>
      </c>
      <c r="P565" s="75"/>
      <c r="Q565" s="75"/>
      <c r="R565" s="75"/>
      <c r="S565" s="82">
        <f t="shared" si="491"/>
        <v>0</v>
      </c>
      <c r="T565" s="83" t="e">
        <f t="shared" si="474"/>
        <v>#DIV/0!</v>
      </c>
    </row>
    <row r="566" spans="1:20" ht="25.9" hidden="1" customHeight="1">
      <c r="A566" s="60"/>
      <c r="B566" s="61"/>
      <c r="C566" s="62"/>
      <c r="D566" s="61"/>
      <c r="E566" s="61"/>
      <c r="F566" s="19" t="s">
        <v>465</v>
      </c>
      <c r="G566" s="52"/>
      <c r="H566" s="56" t="s">
        <v>466</v>
      </c>
      <c r="I566" s="96">
        <v>0</v>
      </c>
      <c r="J566" s="96"/>
      <c r="K566" s="71">
        <v>0</v>
      </c>
      <c r="L566" s="82">
        <v>0</v>
      </c>
      <c r="M566" s="82">
        <v>0</v>
      </c>
      <c r="N566" s="71" t="e">
        <f t="shared" si="473"/>
        <v>#DIV/0!</v>
      </c>
      <c r="O566" s="71">
        <f t="shared" si="475"/>
        <v>0</v>
      </c>
      <c r="P566" s="75"/>
      <c r="Q566" s="75"/>
      <c r="R566" s="75"/>
      <c r="S566" s="82">
        <f t="shared" si="491"/>
        <v>0</v>
      </c>
      <c r="T566" s="83" t="e">
        <f t="shared" si="474"/>
        <v>#DIV/0!</v>
      </c>
    </row>
    <row r="567" spans="1:20" ht="39.6" hidden="1" customHeight="1">
      <c r="A567" s="60"/>
      <c r="B567" s="61"/>
      <c r="C567" s="62"/>
      <c r="D567" s="61"/>
      <c r="E567" s="61"/>
      <c r="F567" s="19" t="s">
        <v>467</v>
      </c>
      <c r="G567" s="52"/>
      <c r="H567" s="56" t="s">
        <v>468</v>
      </c>
      <c r="I567" s="96">
        <v>0</v>
      </c>
      <c r="J567" s="96"/>
      <c r="K567" s="71">
        <v>0</v>
      </c>
      <c r="L567" s="82">
        <v>0</v>
      </c>
      <c r="M567" s="82">
        <v>0</v>
      </c>
      <c r="N567" s="71" t="e">
        <f t="shared" ref="N567" si="502">SUM(M567/L567*100)</f>
        <v>#DIV/0!</v>
      </c>
      <c r="O567" s="71">
        <f t="shared" ref="O567:O568" si="503">SUM(I567,L567)</f>
        <v>0</v>
      </c>
      <c r="P567" s="75"/>
      <c r="Q567" s="75"/>
      <c r="R567" s="75"/>
      <c r="S567" s="82">
        <f t="shared" ref="S567:S569" si="504">SUM(J567,M567)</f>
        <v>0</v>
      </c>
      <c r="T567" s="83" t="e">
        <f t="shared" ref="T567:T569" si="505">SUM(S567/O567*100)</f>
        <v>#DIV/0!</v>
      </c>
    </row>
    <row r="568" spans="1:20" ht="49.5" hidden="1" customHeight="1">
      <c r="A568" s="60"/>
      <c r="B568" s="61"/>
      <c r="C568" s="62"/>
      <c r="D568" s="61"/>
      <c r="E568" s="61"/>
      <c r="F568" s="19" t="s">
        <v>469</v>
      </c>
      <c r="G568" s="52"/>
      <c r="H568" s="56" t="s">
        <v>470</v>
      </c>
      <c r="I568" s="96">
        <v>0</v>
      </c>
      <c r="J568" s="96">
        <v>0</v>
      </c>
      <c r="K568" s="71">
        <v>0</v>
      </c>
      <c r="L568" s="82">
        <v>0</v>
      </c>
      <c r="M568" s="82">
        <v>0</v>
      </c>
      <c r="N568" s="71">
        <v>0</v>
      </c>
      <c r="O568" s="71">
        <f t="shared" si="503"/>
        <v>0</v>
      </c>
      <c r="P568" s="75"/>
      <c r="Q568" s="75"/>
      <c r="R568" s="75"/>
      <c r="S568" s="82">
        <v>0</v>
      </c>
      <c r="T568" s="83">
        <v>0</v>
      </c>
    </row>
    <row r="569" spans="1:20" ht="24" hidden="1" customHeight="1">
      <c r="A569" s="60"/>
      <c r="B569" s="61"/>
      <c r="C569" s="62"/>
      <c r="D569" s="61"/>
      <c r="E569" s="61"/>
      <c r="F569" s="19" t="s">
        <v>471</v>
      </c>
      <c r="G569" s="52"/>
      <c r="H569" s="56" t="s">
        <v>472</v>
      </c>
      <c r="I569" s="96">
        <v>0</v>
      </c>
      <c r="J569" s="96">
        <v>0</v>
      </c>
      <c r="K569" s="71">
        <v>0</v>
      </c>
      <c r="L569" s="82">
        <v>0</v>
      </c>
      <c r="M569" s="82">
        <v>0</v>
      </c>
      <c r="N569" s="71" t="e">
        <f t="shared" ref="N569:N572" si="506">SUM(M569/L569*100)</f>
        <v>#DIV/0!</v>
      </c>
      <c r="O569" s="71">
        <f t="shared" si="475"/>
        <v>0</v>
      </c>
      <c r="P569" s="75"/>
      <c r="Q569" s="75"/>
      <c r="R569" s="75"/>
      <c r="S569" s="82">
        <f t="shared" si="504"/>
        <v>0</v>
      </c>
      <c r="T569" s="83" t="e">
        <f t="shared" si="505"/>
        <v>#DIV/0!</v>
      </c>
    </row>
    <row r="570" spans="1:20" ht="25.9" hidden="1" customHeight="1">
      <c r="A570" s="60"/>
      <c r="B570" s="61"/>
      <c r="C570" s="62"/>
      <c r="D570" s="61"/>
      <c r="E570" s="61"/>
      <c r="F570" s="19" t="s">
        <v>473</v>
      </c>
      <c r="G570" s="52"/>
      <c r="H570" s="56" t="s">
        <v>474</v>
      </c>
      <c r="I570" s="96">
        <v>0</v>
      </c>
      <c r="J570" s="96">
        <v>0</v>
      </c>
      <c r="K570" s="96"/>
      <c r="L570" s="96">
        <v>0</v>
      </c>
      <c r="M570" s="96">
        <v>0</v>
      </c>
      <c r="N570" s="71" t="e">
        <f t="shared" si="506"/>
        <v>#DIV/0!</v>
      </c>
      <c r="O570" s="71">
        <f t="shared" si="475"/>
        <v>0</v>
      </c>
      <c r="P570" s="75"/>
      <c r="Q570" s="75"/>
      <c r="R570" s="75"/>
      <c r="S570" s="82">
        <f t="shared" ref="S570:S572" si="507">SUM(J570,M570)</f>
        <v>0</v>
      </c>
      <c r="T570" s="83" t="e">
        <f t="shared" ref="T570:T572" si="508">SUM(S570/O570*100)</f>
        <v>#DIV/0!</v>
      </c>
    </row>
    <row r="571" spans="1:20" ht="25.15" hidden="1" customHeight="1">
      <c r="A571" s="60"/>
      <c r="B571" s="61"/>
      <c r="C571" s="62"/>
      <c r="D571" s="61"/>
      <c r="E571" s="61"/>
      <c r="F571" s="19" t="s">
        <v>475</v>
      </c>
      <c r="G571" s="52"/>
      <c r="H571" s="56" t="s">
        <v>476</v>
      </c>
      <c r="I571" s="96">
        <v>0</v>
      </c>
      <c r="J571" s="96">
        <v>0</v>
      </c>
      <c r="K571" s="96">
        <v>0</v>
      </c>
      <c r="L571" s="96">
        <v>0</v>
      </c>
      <c r="M571" s="96">
        <v>0</v>
      </c>
      <c r="N571" s="71" t="e">
        <f t="shared" si="506"/>
        <v>#DIV/0!</v>
      </c>
      <c r="O571" s="71">
        <f t="shared" si="475"/>
        <v>0</v>
      </c>
      <c r="P571" s="75"/>
      <c r="Q571" s="75"/>
      <c r="R571" s="75"/>
      <c r="S571" s="82">
        <f t="shared" si="507"/>
        <v>0</v>
      </c>
      <c r="T571" s="83" t="e">
        <f t="shared" si="508"/>
        <v>#DIV/0!</v>
      </c>
    </row>
    <row r="572" spans="1:20" ht="24.75" hidden="1" customHeight="1">
      <c r="A572" s="60"/>
      <c r="B572" s="61"/>
      <c r="C572" s="62"/>
      <c r="D572" s="61"/>
      <c r="E572" s="61"/>
      <c r="F572" s="19" t="s">
        <v>477</v>
      </c>
      <c r="G572" s="52"/>
      <c r="H572" s="56" t="s">
        <v>478</v>
      </c>
      <c r="I572" s="96">
        <v>0</v>
      </c>
      <c r="J572" s="96">
        <v>0</v>
      </c>
      <c r="K572" s="96">
        <v>0</v>
      </c>
      <c r="L572" s="96">
        <v>0</v>
      </c>
      <c r="M572" s="96">
        <v>0</v>
      </c>
      <c r="N572" s="71" t="e">
        <f t="shared" si="506"/>
        <v>#DIV/0!</v>
      </c>
      <c r="O572" s="71">
        <f t="shared" si="475"/>
        <v>0</v>
      </c>
      <c r="P572" s="75"/>
      <c r="Q572" s="75"/>
      <c r="R572" s="75"/>
      <c r="S572" s="82">
        <f t="shared" si="507"/>
        <v>0</v>
      </c>
      <c r="T572" s="83" t="e">
        <f t="shared" si="508"/>
        <v>#DIV/0!</v>
      </c>
    </row>
    <row r="573" spans="1:20" ht="24.75" hidden="1" customHeight="1">
      <c r="A573" s="60"/>
      <c r="B573" s="61"/>
      <c r="C573" s="62"/>
      <c r="D573" s="61"/>
      <c r="E573" s="61"/>
      <c r="F573" s="19" t="s">
        <v>477</v>
      </c>
      <c r="G573" s="52"/>
      <c r="H573" s="56" t="s">
        <v>479</v>
      </c>
      <c r="I573" s="96">
        <v>0</v>
      </c>
      <c r="J573" s="96"/>
      <c r="K573" s="96"/>
      <c r="L573" s="96">
        <v>0</v>
      </c>
      <c r="M573" s="96"/>
      <c r="N573" s="71"/>
      <c r="O573" s="71">
        <f t="shared" si="475"/>
        <v>0</v>
      </c>
      <c r="P573" s="75"/>
      <c r="Q573" s="75"/>
      <c r="R573" s="75"/>
      <c r="S573" s="82"/>
      <c r="T573" s="83"/>
    </row>
    <row r="574" spans="1:20" ht="37.5" customHeight="1">
      <c r="A574" s="60"/>
      <c r="B574" s="61"/>
      <c r="C574" s="62"/>
      <c r="D574" s="61"/>
      <c r="E574" s="61"/>
      <c r="F574" s="120" t="s">
        <v>936</v>
      </c>
      <c r="G574" s="52"/>
      <c r="H574" s="56" t="s">
        <v>937</v>
      </c>
      <c r="I574" s="96">
        <v>122000</v>
      </c>
      <c r="J574" s="96">
        <v>26526.7</v>
      </c>
      <c r="K574" s="108">
        <f t="shared" si="416"/>
        <v>21.743196721311474</v>
      </c>
      <c r="L574" s="82">
        <v>0</v>
      </c>
      <c r="M574" s="82">
        <v>0</v>
      </c>
      <c r="N574" s="71">
        <v>0</v>
      </c>
      <c r="O574" s="71">
        <f t="shared" ref="O574" si="509">SUM(I574,L574)</f>
        <v>122000</v>
      </c>
      <c r="P574" s="75"/>
      <c r="Q574" s="75"/>
      <c r="R574" s="75"/>
      <c r="S574" s="82">
        <f t="shared" ref="S574" si="510">SUM(J574,M574)</f>
        <v>26526.7</v>
      </c>
      <c r="T574" s="83">
        <f t="shared" ref="T574" si="511">SUM(S574/O574*100)</f>
        <v>21.743196721311474</v>
      </c>
    </row>
    <row r="575" spans="1:20" ht="12.6" hidden="1" customHeight="1">
      <c r="A575" s="60"/>
      <c r="B575" s="61"/>
      <c r="C575" s="62"/>
      <c r="D575" s="61"/>
      <c r="E575" s="61"/>
      <c r="F575" s="19" t="s">
        <v>471</v>
      </c>
      <c r="G575" s="52"/>
      <c r="H575" s="56" t="s">
        <v>472</v>
      </c>
      <c r="I575" s="63">
        <v>0</v>
      </c>
      <c r="J575" s="63">
        <v>0</v>
      </c>
      <c r="K575" s="72" t="e">
        <f t="shared" si="416"/>
        <v>#DIV/0!</v>
      </c>
      <c r="L575" s="47">
        <v>0</v>
      </c>
      <c r="M575" s="47">
        <v>0</v>
      </c>
      <c r="N575" s="37" t="e">
        <f t="shared" si="473"/>
        <v>#DIV/0!</v>
      </c>
      <c r="O575" s="37">
        <f t="shared" si="475"/>
        <v>0</v>
      </c>
      <c r="P575" s="46"/>
      <c r="Q575" s="46"/>
      <c r="R575" s="46"/>
      <c r="S575" s="47">
        <f t="shared" si="491"/>
        <v>0</v>
      </c>
      <c r="T575" s="44" t="e">
        <f t="shared" si="474"/>
        <v>#DIV/0!</v>
      </c>
    </row>
    <row r="576" spans="1:20" ht="18.75">
      <c r="A576" s="68"/>
      <c r="B576" s="68"/>
      <c r="C576" s="68"/>
      <c r="D576" s="68"/>
      <c r="E576" s="68"/>
      <c r="F576" s="69" t="s">
        <v>480</v>
      </c>
      <c r="G576" s="408"/>
      <c r="H576" s="409"/>
      <c r="I576" s="100">
        <f>SUM(I529:I530)</f>
        <v>494152368.06</v>
      </c>
      <c r="J576" s="100">
        <f>SUM(J529:J530)</f>
        <v>107539155.93000004</v>
      </c>
      <c r="K576" s="72">
        <f t="shared" si="416"/>
        <v>21.762347583638945</v>
      </c>
      <c r="L576" s="100">
        <f>SUM(L529:L530)</f>
        <v>438681547.83999991</v>
      </c>
      <c r="M576" s="100">
        <f>SUM(M529:M530)</f>
        <v>71683278.370000005</v>
      </c>
      <c r="N576" s="72">
        <f t="shared" si="473"/>
        <v>16.340618547316925</v>
      </c>
      <c r="O576" s="72">
        <f t="shared" si="475"/>
        <v>932833915.89999986</v>
      </c>
      <c r="P576" s="72">
        <f t="shared" ref="P576" si="512">SUM(J576,M576)</f>
        <v>179222434.30000004</v>
      </c>
      <c r="Q576" s="72">
        <f t="shared" ref="Q576" si="513">SUM(K576,N576)</f>
        <v>38.10296613095587</v>
      </c>
      <c r="R576" s="72">
        <f t="shared" ref="R576" si="514">SUM(L576,O576)</f>
        <v>1371515463.7399998</v>
      </c>
      <c r="S576" s="72">
        <f>SUM(S529+S530)</f>
        <v>179222434.29999998</v>
      </c>
      <c r="T576" s="77">
        <f t="shared" si="474"/>
        <v>19.212684192242929</v>
      </c>
    </row>
    <row r="577" spans="6:20">
      <c r="F577" s="70"/>
      <c r="G577" s="70"/>
      <c r="H577" s="70"/>
    </row>
    <row r="578" spans="6:20">
      <c r="O578" s="416"/>
      <c r="S578" s="416"/>
      <c r="T578" s="417"/>
    </row>
  </sheetData>
  <mergeCells count="11">
    <mergeCell ref="B5:E5"/>
    <mergeCell ref="G576:H576"/>
    <mergeCell ref="F4:F5"/>
    <mergeCell ref="F38:F39"/>
    <mergeCell ref="H4:H5"/>
    <mergeCell ref="L1:T1"/>
    <mergeCell ref="F2:T2"/>
    <mergeCell ref="A3:O3"/>
    <mergeCell ref="I4:K4"/>
    <mergeCell ref="L4:N4"/>
    <mergeCell ref="O4:T4"/>
  </mergeCells>
  <pageMargins left="0.23622047244094499" right="0.23622047244094499" top="0.15748031496063" bottom="0.196850393700787" header="0.31496062992126" footer="0.31496062992126"/>
  <pageSetup paperSize="9" scale="59" fitToWidth="8" fitToHeight="8" orientation="landscape" r:id="rId1"/>
  <rowBreaks count="1" manualBreakCount="1">
    <brk id="34" min="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Fin-01</cp:lastModifiedBy>
  <cp:lastPrinted>2023-07-07T01:52:48Z</cp:lastPrinted>
  <dcterms:created xsi:type="dcterms:W3CDTF">2006-09-16T00:00:00Z</dcterms:created>
  <dcterms:modified xsi:type="dcterms:W3CDTF">2025-04-11T04:31:20Z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243D7A35825A4FC79C2F56117E90E61A</vt:lpwstr>
  </property>
  <property fmtid="{D5CDD505-2E9C-101B-9397-08002B2CF9AE}" pid="3" name="KSOProductBuildVer">
    <vt:lpwstr>1049-11.2.0.11537</vt:lpwstr>
  </property>
</Properties>
</file>