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37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Лист1!$F$1:$T$559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38" i="1" l="1"/>
  <c r="N439" i="1"/>
  <c r="N440" i="1"/>
  <c r="N441" i="1"/>
  <c r="N443" i="1"/>
  <c r="N444" i="1"/>
  <c r="N437" i="1"/>
  <c r="N243" i="1"/>
  <c r="N238" i="1"/>
  <c r="N541" i="1"/>
  <c r="N534" i="1"/>
  <c r="K532" i="1"/>
  <c r="K121" i="1"/>
  <c r="K122" i="1"/>
  <c r="K123" i="1"/>
  <c r="J508" i="1"/>
  <c r="J504" i="1" s="1"/>
  <c r="S373" i="1"/>
  <c r="P373" i="1"/>
  <c r="Q373" i="1"/>
  <c r="R373" i="1"/>
  <c r="M443" i="1"/>
  <c r="M439" i="1"/>
  <c r="J373" i="1"/>
  <c r="M437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J336" i="1"/>
  <c r="J354" i="1"/>
  <c r="M277" i="1"/>
  <c r="J277" i="1"/>
  <c r="J223" i="1"/>
  <c r="J222" i="1" s="1"/>
  <c r="M238" i="1"/>
  <c r="J238" i="1"/>
  <c r="P20" i="1"/>
  <c r="S20" i="1" s="1"/>
  <c r="Q20" i="1"/>
  <c r="R20" i="1"/>
  <c r="S115" i="1"/>
  <c r="P115" i="1"/>
  <c r="Q115" i="1"/>
  <c r="R115" i="1"/>
  <c r="M75" i="1"/>
  <c r="J75" i="1"/>
  <c r="M115" i="1"/>
  <c r="J121" i="1"/>
  <c r="J58" i="1"/>
  <c r="R58" i="1"/>
  <c r="P41" i="1"/>
  <c r="Q41" i="1"/>
  <c r="R41" i="1"/>
  <c r="M43" i="1"/>
  <c r="M41" i="1"/>
  <c r="M373" i="1" l="1"/>
  <c r="P58" i="1"/>
  <c r="S58" i="1" s="1"/>
  <c r="I373" i="1"/>
  <c r="S448" i="1"/>
  <c r="O448" i="1"/>
  <c r="K448" i="1"/>
  <c r="O447" i="1"/>
  <c r="K447" i="1"/>
  <c r="J447" i="1"/>
  <c r="S447" i="1" s="1"/>
  <c r="I447" i="1"/>
  <c r="T448" i="1" l="1"/>
  <c r="T447" i="1"/>
  <c r="L443" i="1"/>
  <c r="I115" i="1"/>
  <c r="L41" i="1"/>
  <c r="L43" i="1"/>
  <c r="S56" i="1"/>
  <c r="O56" i="1"/>
  <c r="N56" i="1"/>
  <c r="S174" i="1"/>
  <c r="S173" i="1" s="1"/>
  <c r="O174" i="1"/>
  <c r="N174" i="1"/>
  <c r="M173" i="1"/>
  <c r="L173" i="1"/>
  <c r="N289" i="1"/>
  <c r="N314" i="1"/>
  <c r="N315" i="1"/>
  <c r="N317" i="1"/>
  <c r="N321" i="1"/>
  <c r="N322" i="1"/>
  <c r="N324" i="1"/>
  <c r="N325" i="1"/>
  <c r="N326" i="1"/>
  <c r="N305" i="1"/>
  <c r="N306" i="1"/>
  <c r="N299" i="1"/>
  <c r="N204" i="1"/>
  <c r="N205" i="1"/>
  <c r="N208" i="1"/>
  <c r="N225" i="1"/>
  <c r="N228" i="1"/>
  <c r="N232" i="1"/>
  <c r="N234" i="1"/>
  <c r="N237" i="1"/>
  <c r="N181" i="1"/>
  <c r="N182" i="1"/>
  <c r="N183" i="1"/>
  <c r="N184" i="1"/>
  <c r="N188" i="1"/>
  <c r="N189" i="1"/>
  <c r="K48" i="1"/>
  <c r="M294" i="1"/>
  <c r="M231" i="1"/>
  <c r="P223" i="1"/>
  <c r="S223" i="1" s="1"/>
  <c r="I508" i="1"/>
  <c r="S512" i="1"/>
  <c r="O512" i="1"/>
  <c r="K512" i="1"/>
  <c r="I487" i="1"/>
  <c r="S490" i="1"/>
  <c r="O490" i="1"/>
  <c r="K490" i="1"/>
  <c r="J445" i="1"/>
  <c r="S445" i="1" s="1"/>
  <c r="I445" i="1"/>
  <c r="O445" i="1" s="1"/>
  <c r="O226" i="1"/>
  <c r="I121" i="1"/>
  <c r="S123" i="1"/>
  <c r="O123" i="1"/>
  <c r="S122" i="1"/>
  <c r="O122" i="1"/>
  <c r="L115" i="1"/>
  <c r="S120" i="1"/>
  <c r="O120" i="1"/>
  <c r="N120" i="1"/>
  <c r="S119" i="1"/>
  <c r="O119" i="1"/>
  <c r="N119" i="1"/>
  <c r="S118" i="1"/>
  <c r="O118" i="1"/>
  <c r="N118" i="1"/>
  <c r="S117" i="1"/>
  <c r="O117" i="1"/>
  <c r="N117" i="1"/>
  <c r="S116" i="1"/>
  <c r="O116" i="1"/>
  <c r="N116" i="1"/>
  <c r="L437" i="1"/>
  <c r="L373" i="1" s="1"/>
  <c r="I437" i="1"/>
  <c r="S438" i="1"/>
  <c r="O438" i="1"/>
  <c r="S437" i="1"/>
  <c r="S446" i="1"/>
  <c r="O446" i="1"/>
  <c r="K446" i="1"/>
  <c r="S444" i="1"/>
  <c r="O444" i="1"/>
  <c r="K444" i="1"/>
  <c r="J443" i="1"/>
  <c r="S443" i="1" s="1"/>
  <c r="I443" i="1"/>
  <c r="O443" i="1" s="1"/>
  <c r="S442" i="1"/>
  <c r="O442" i="1"/>
  <c r="K442" i="1"/>
  <c r="S441" i="1"/>
  <c r="O441" i="1"/>
  <c r="K441" i="1"/>
  <c r="S440" i="1"/>
  <c r="O440" i="1"/>
  <c r="K440" i="1"/>
  <c r="L439" i="1"/>
  <c r="J439" i="1"/>
  <c r="S439" i="1" s="1"/>
  <c r="I439" i="1"/>
  <c r="S436" i="1"/>
  <c r="O436" i="1"/>
  <c r="K436" i="1"/>
  <c r="S435" i="1"/>
  <c r="O435" i="1"/>
  <c r="K435" i="1"/>
  <c r="S434" i="1"/>
  <c r="O434" i="1"/>
  <c r="K434" i="1"/>
  <c r="J433" i="1"/>
  <c r="S433" i="1" s="1"/>
  <c r="I433" i="1"/>
  <c r="O433" i="1" s="1"/>
  <c r="S432" i="1"/>
  <c r="O432" i="1"/>
  <c r="K432" i="1"/>
  <c r="J431" i="1"/>
  <c r="S431" i="1" s="1"/>
  <c r="I431" i="1"/>
  <c r="S430" i="1"/>
  <c r="O430" i="1"/>
  <c r="K430" i="1"/>
  <c r="J429" i="1"/>
  <c r="S429" i="1" s="1"/>
  <c r="I429" i="1"/>
  <c r="O429" i="1" s="1"/>
  <c r="S359" i="1"/>
  <c r="O359" i="1"/>
  <c r="N359" i="1"/>
  <c r="K359" i="1"/>
  <c r="M358" i="1"/>
  <c r="M357" i="1" s="1"/>
  <c r="M356" i="1" s="1"/>
  <c r="L358" i="1"/>
  <c r="J358" i="1"/>
  <c r="J357" i="1" s="1"/>
  <c r="I358" i="1"/>
  <c r="I357" i="1"/>
  <c r="S355" i="1"/>
  <c r="O355" i="1"/>
  <c r="S354" i="1"/>
  <c r="I354" i="1"/>
  <c r="O354" i="1" s="1"/>
  <c r="J307" i="1"/>
  <c r="M307" i="1"/>
  <c r="O326" i="1"/>
  <c r="M320" i="1"/>
  <c r="L320" i="1"/>
  <c r="J320" i="1"/>
  <c r="I320" i="1"/>
  <c r="L313" i="1"/>
  <c r="N313" i="1" s="1"/>
  <c r="I313" i="1"/>
  <c r="S317" i="1"/>
  <c r="O317" i="1"/>
  <c r="L307" i="1"/>
  <c r="I307" i="1"/>
  <c r="S312" i="1"/>
  <c r="O312" i="1"/>
  <c r="N312" i="1"/>
  <c r="K312" i="1"/>
  <c r="I277" i="1"/>
  <c r="L277" i="1"/>
  <c r="S288" i="1"/>
  <c r="O288" i="1"/>
  <c r="K288" i="1"/>
  <c r="J231" i="1"/>
  <c r="L231" i="1"/>
  <c r="I231" i="1"/>
  <c r="S237" i="1"/>
  <c r="O237" i="1"/>
  <c r="K237" i="1"/>
  <c r="L190" i="1"/>
  <c r="M178" i="1"/>
  <c r="L178" i="1"/>
  <c r="S179" i="1"/>
  <c r="S178" i="1" s="1"/>
  <c r="O179" i="1"/>
  <c r="O178" i="1" s="1"/>
  <c r="N179" i="1"/>
  <c r="S177" i="1"/>
  <c r="O177" i="1"/>
  <c r="N177" i="1"/>
  <c r="S176" i="1"/>
  <c r="O176" i="1"/>
  <c r="K176" i="1"/>
  <c r="M175" i="1"/>
  <c r="L175" i="1"/>
  <c r="J175" i="1"/>
  <c r="I175" i="1"/>
  <c r="S172" i="1"/>
  <c r="O172" i="1"/>
  <c r="K172" i="1"/>
  <c r="J171" i="1"/>
  <c r="S171" i="1" s="1"/>
  <c r="I171" i="1"/>
  <c r="O171" i="1" s="1"/>
  <c r="S114" i="1"/>
  <c r="O114" i="1"/>
  <c r="N114" i="1"/>
  <c r="S113" i="1"/>
  <c r="O113" i="1"/>
  <c r="K113" i="1"/>
  <c r="L112" i="1"/>
  <c r="I112" i="1"/>
  <c r="M111" i="1"/>
  <c r="L111" i="1"/>
  <c r="J111" i="1"/>
  <c r="I111" i="1"/>
  <c r="M73" i="1"/>
  <c r="L73" i="1"/>
  <c r="J73" i="1"/>
  <c r="I73" i="1"/>
  <c r="S74" i="1"/>
  <c r="O74" i="1"/>
  <c r="N74" i="1"/>
  <c r="S72" i="1"/>
  <c r="O72" i="1"/>
  <c r="K72" i="1"/>
  <c r="M71" i="1"/>
  <c r="J71" i="1"/>
  <c r="I71" i="1"/>
  <c r="O71" i="1" s="1"/>
  <c r="J43" i="1"/>
  <c r="I43" i="1"/>
  <c r="K35" i="1"/>
  <c r="K36" i="1"/>
  <c r="K37" i="1"/>
  <c r="K38" i="1"/>
  <c r="K40" i="1"/>
  <c r="K54" i="1"/>
  <c r="N96" i="1"/>
  <c r="N97" i="1"/>
  <c r="K205" i="1"/>
  <c r="K206" i="1"/>
  <c r="Q206" i="1" s="1"/>
  <c r="N281" i="1"/>
  <c r="N282" i="1"/>
  <c r="N291" i="1"/>
  <c r="K324" i="1"/>
  <c r="K483" i="1"/>
  <c r="J294" i="1"/>
  <c r="J216" i="1"/>
  <c r="J210" i="1"/>
  <c r="P206" i="1"/>
  <c r="S206" i="1" s="1"/>
  <c r="J150" i="1"/>
  <c r="J41" i="1"/>
  <c r="S26" i="1"/>
  <c r="O26" i="1"/>
  <c r="N26" i="1"/>
  <c r="J376" i="1"/>
  <c r="I376" i="1"/>
  <c r="S388" i="1"/>
  <c r="O388" i="1"/>
  <c r="K388" i="1"/>
  <c r="S387" i="1"/>
  <c r="O387" i="1"/>
  <c r="K387" i="1"/>
  <c r="J386" i="1"/>
  <c r="S386" i="1" s="1"/>
  <c r="I386" i="1"/>
  <c r="S385" i="1"/>
  <c r="O385" i="1"/>
  <c r="K385" i="1"/>
  <c r="S384" i="1"/>
  <c r="O384" i="1"/>
  <c r="K384" i="1"/>
  <c r="S383" i="1"/>
  <c r="O383" i="1"/>
  <c r="K383" i="1"/>
  <c r="L382" i="1"/>
  <c r="J382" i="1"/>
  <c r="I382" i="1"/>
  <c r="S381" i="1"/>
  <c r="O381" i="1"/>
  <c r="K381" i="1"/>
  <c r="S380" i="1"/>
  <c r="O380" i="1"/>
  <c r="K380" i="1"/>
  <c r="S379" i="1"/>
  <c r="O379" i="1"/>
  <c r="K379" i="1"/>
  <c r="J378" i="1"/>
  <c r="S378" i="1" s="1"/>
  <c r="I378" i="1"/>
  <c r="O378" i="1" s="1"/>
  <c r="S377" i="1"/>
  <c r="O377" i="1"/>
  <c r="K377" i="1"/>
  <c r="S375" i="1"/>
  <c r="O375" i="1"/>
  <c r="K375" i="1"/>
  <c r="J374" i="1"/>
  <c r="I374" i="1"/>
  <c r="O374" i="1" s="1"/>
  <c r="S130" i="1"/>
  <c r="O130" i="1"/>
  <c r="N130" i="1"/>
  <c r="S129" i="1"/>
  <c r="O129" i="1"/>
  <c r="N129" i="1"/>
  <c r="S128" i="1"/>
  <c r="O128" i="1"/>
  <c r="K128" i="1"/>
  <c r="M127" i="1"/>
  <c r="L127" i="1"/>
  <c r="J127" i="1"/>
  <c r="I127" i="1"/>
  <c r="S126" i="1"/>
  <c r="O126" i="1"/>
  <c r="K126" i="1"/>
  <c r="J125" i="1"/>
  <c r="S125" i="1" s="1"/>
  <c r="I125" i="1"/>
  <c r="O125" i="1" s="1"/>
  <c r="S25" i="1"/>
  <c r="O25" i="1"/>
  <c r="K25" i="1"/>
  <c r="M24" i="1"/>
  <c r="J24" i="1"/>
  <c r="I24" i="1"/>
  <c r="O24" i="1" s="1"/>
  <c r="S363" i="1"/>
  <c r="O363" i="1"/>
  <c r="K363" i="1"/>
  <c r="J362" i="1"/>
  <c r="S362" i="1" s="1"/>
  <c r="I362" i="1"/>
  <c r="O362" i="1" s="1"/>
  <c r="S361" i="1"/>
  <c r="O361" i="1"/>
  <c r="K361" i="1"/>
  <c r="J360" i="1"/>
  <c r="S360" i="1" s="1"/>
  <c r="I360" i="1"/>
  <c r="O360" i="1" s="1"/>
  <c r="S338" i="1"/>
  <c r="O338" i="1"/>
  <c r="S337" i="1"/>
  <c r="I337" i="1"/>
  <c r="O337" i="1" s="1"/>
  <c r="S326" i="1"/>
  <c r="K326" i="1"/>
  <c r="S325" i="1"/>
  <c r="O325" i="1"/>
  <c r="S324" i="1"/>
  <c r="O324" i="1"/>
  <c r="I294" i="1"/>
  <c r="I293" i="1" s="1"/>
  <c r="S296" i="1"/>
  <c r="O296" i="1"/>
  <c r="K296" i="1"/>
  <c r="I254" i="1"/>
  <c r="S275" i="1"/>
  <c r="O275" i="1"/>
  <c r="K275" i="1"/>
  <c r="S252" i="1"/>
  <c r="O252" i="1"/>
  <c r="K252" i="1"/>
  <c r="I223" i="1"/>
  <c r="S230" i="1"/>
  <c r="O230" i="1"/>
  <c r="K230" i="1"/>
  <c r="M143" i="1"/>
  <c r="M142" i="1" s="1"/>
  <c r="L143" i="1"/>
  <c r="L142" i="1" s="1"/>
  <c r="I143" i="1"/>
  <c r="S79" i="1"/>
  <c r="O79" i="1"/>
  <c r="N79" i="1"/>
  <c r="S78" i="1"/>
  <c r="O78" i="1"/>
  <c r="K78" i="1"/>
  <c r="L77" i="1"/>
  <c r="I77" i="1"/>
  <c r="M76" i="1"/>
  <c r="L76" i="1"/>
  <c r="J76" i="1"/>
  <c r="I76" i="1"/>
  <c r="I41" i="1"/>
  <c r="O229" i="1"/>
  <c r="S22" i="1"/>
  <c r="S21" i="1"/>
  <c r="O22" i="1"/>
  <c r="O21" i="1"/>
  <c r="P528" i="1"/>
  <c r="S528" i="1" s="1"/>
  <c r="P519" i="1"/>
  <c r="S519" i="1" s="1"/>
  <c r="P517" i="1"/>
  <c r="S517" i="1" s="1"/>
  <c r="M516" i="1"/>
  <c r="M515" i="1" s="1"/>
  <c r="J516" i="1"/>
  <c r="J515" i="1" s="1"/>
  <c r="J514" i="1" s="1"/>
  <c r="L516" i="1"/>
  <c r="J423" i="1"/>
  <c r="S423" i="1" s="1"/>
  <c r="J419" i="1"/>
  <c r="S419" i="1" s="1"/>
  <c r="J413" i="1"/>
  <c r="J410" i="1"/>
  <c r="J408" i="1"/>
  <c r="J393" i="1"/>
  <c r="M290" i="1"/>
  <c r="M253" i="1" s="1"/>
  <c r="J290" i="1"/>
  <c r="J253" i="1" s="1"/>
  <c r="J254" i="1"/>
  <c r="P224" i="1"/>
  <c r="R224" i="1"/>
  <c r="S224" i="1"/>
  <c r="P190" i="1"/>
  <c r="Q190" i="1"/>
  <c r="R190" i="1"/>
  <c r="J199" i="1"/>
  <c r="J190" i="1"/>
  <c r="J185" i="1"/>
  <c r="P143" i="1"/>
  <c r="Q143" i="1"/>
  <c r="R143" i="1"/>
  <c r="J143" i="1"/>
  <c r="J161" i="1"/>
  <c r="J132" i="1"/>
  <c r="J131" i="1" s="1"/>
  <c r="M105" i="1"/>
  <c r="M99" i="1"/>
  <c r="M98" i="1" s="1"/>
  <c r="M95" i="1"/>
  <c r="M93" i="1" s="1"/>
  <c r="J88" i="1"/>
  <c r="J101" i="1"/>
  <c r="J98" i="1" s="1"/>
  <c r="J103" i="1"/>
  <c r="S103" i="1" s="1"/>
  <c r="M67" i="1"/>
  <c r="M62" i="1"/>
  <c r="M57" i="1" s="1"/>
  <c r="M28" i="1"/>
  <c r="M27" i="1" s="1"/>
  <c r="S33" i="1"/>
  <c r="S29" i="1"/>
  <c r="S30" i="1"/>
  <c r="S31" i="1"/>
  <c r="S32" i="1"/>
  <c r="O33" i="1"/>
  <c r="J69" i="1"/>
  <c r="J67" i="1"/>
  <c r="J62" i="1"/>
  <c r="J57" i="1" s="1"/>
  <c r="J28" i="1"/>
  <c r="J27" i="1"/>
  <c r="J15" i="1"/>
  <c r="S511" i="1"/>
  <c r="O511" i="1"/>
  <c r="K511" i="1"/>
  <c r="S510" i="1"/>
  <c r="O510" i="1"/>
  <c r="K510" i="1"/>
  <c r="S495" i="1"/>
  <c r="O495" i="1"/>
  <c r="K495" i="1"/>
  <c r="J427" i="1"/>
  <c r="I427" i="1"/>
  <c r="S428" i="1"/>
  <c r="O428" i="1"/>
  <c r="K428" i="1"/>
  <c r="O424" i="1"/>
  <c r="S426" i="1"/>
  <c r="O426" i="1"/>
  <c r="K426" i="1"/>
  <c r="S425" i="1"/>
  <c r="O425" i="1"/>
  <c r="K425" i="1"/>
  <c r="S424" i="1"/>
  <c r="K424" i="1"/>
  <c r="L423" i="1"/>
  <c r="I423" i="1"/>
  <c r="S422" i="1"/>
  <c r="O422" i="1"/>
  <c r="K422" i="1"/>
  <c r="S421" i="1"/>
  <c r="O421" i="1"/>
  <c r="K421" i="1"/>
  <c r="S420" i="1"/>
  <c r="O420" i="1"/>
  <c r="K420" i="1"/>
  <c r="M397" i="1"/>
  <c r="L397" i="1"/>
  <c r="I344" i="1"/>
  <c r="S346" i="1"/>
  <c r="O346" i="1"/>
  <c r="S343" i="1"/>
  <c r="O343" i="1"/>
  <c r="S342" i="1"/>
  <c r="I342" i="1"/>
  <c r="O342" i="1" s="1"/>
  <c r="S323" i="1"/>
  <c r="O323" i="1"/>
  <c r="K323" i="1"/>
  <c r="S322" i="1"/>
  <c r="O322" i="1"/>
  <c r="K322" i="1"/>
  <c r="S315" i="1"/>
  <c r="O315" i="1"/>
  <c r="S314" i="1"/>
  <c r="O314" i="1"/>
  <c r="L294" i="1"/>
  <c r="L293" i="1" s="1"/>
  <c r="S299" i="1"/>
  <c r="O299" i="1"/>
  <c r="S298" i="1"/>
  <c r="O298" i="1"/>
  <c r="K298" i="1"/>
  <c r="S297" i="1"/>
  <c r="O297" i="1"/>
  <c r="K297" i="1"/>
  <c r="S295" i="1"/>
  <c r="O295" i="1"/>
  <c r="K295" i="1"/>
  <c r="L290" i="1"/>
  <c r="I290" i="1"/>
  <c r="S292" i="1"/>
  <c r="O292" i="1"/>
  <c r="K292" i="1"/>
  <c r="S291" i="1"/>
  <c r="O291" i="1"/>
  <c r="S289" i="1"/>
  <c r="O289" i="1"/>
  <c r="K289" i="1"/>
  <c r="S287" i="1"/>
  <c r="O287" i="1"/>
  <c r="K287" i="1"/>
  <c r="S286" i="1"/>
  <c r="O286" i="1"/>
  <c r="K286" i="1"/>
  <c r="S285" i="1"/>
  <c r="O285" i="1"/>
  <c r="K285" i="1"/>
  <c r="S284" i="1"/>
  <c r="O284" i="1"/>
  <c r="K284" i="1"/>
  <c r="S283" i="1"/>
  <c r="O283" i="1"/>
  <c r="K283" i="1"/>
  <c r="S282" i="1"/>
  <c r="O282" i="1"/>
  <c r="S281" i="1"/>
  <c r="O281" i="1"/>
  <c r="K281" i="1"/>
  <c r="S280" i="1"/>
  <c r="O280" i="1"/>
  <c r="K280" i="1"/>
  <c r="S279" i="1"/>
  <c r="O279" i="1"/>
  <c r="K279" i="1"/>
  <c r="S278" i="1"/>
  <c r="O278" i="1"/>
  <c r="K278" i="1"/>
  <c r="M254" i="1"/>
  <c r="L254" i="1"/>
  <c r="S251" i="1"/>
  <c r="O251" i="1"/>
  <c r="K251" i="1"/>
  <c r="S250" i="1"/>
  <c r="O250" i="1"/>
  <c r="K250" i="1"/>
  <c r="L249" i="1"/>
  <c r="J249" i="1"/>
  <c r="S249" i="1" s="1"/>
  <c r="I249" i="1"/>
  <c r="L244" i="1"/>
  <c r="I244" i="1"/>
  <c r="S248" i="1"/>
  <c r="O248" i="1"/>
  <c r="O247" i="1" s="1"/>
  <c r="K248" i="1"/>
  <c r="J247" i="1"/>
  <c r="S247" i="1" s="1"/>
  <c r="I247" i="1"/>
  <c r="S246" i="1"/>
  <c r="O246" i="1"/>
  <c r="K246" i="1"/>
  <c r="S245" i="1"/>
  <c r="O245" i="1"/>
  <c r="K245" i="1"/>
  <c r="J244" i="1"/>
  <c r="S244" i="1" s="1"/>
  <c r="O243" i="1"/>
  <c r="L238" i="1"/>
  <c r="I238" i="1"/>
  <c r="S243" i="1"/>
  <c r="S242" i="1"/>
  <c r="O242" i="1"/>
  <c r="O241" i="1" s="1"/>
  <c r="K242" i="1"/>
  <c r="J241" i="1"/>
  <c r="S241" i="1" s="1"/>
  <c r="I241" i="1"/>
  <c r="S240" i="1"/>
  <c r="O240" i="1"/>
  <c r="K240" i="1"/>
  <c r="S239" i="1"/>
  <c r="O239" i="1"/>
  <c r="K239" i="1"/>
  <c r="S238" i="1"/>
  <c r="S236" i="1"/>
  <c r="O236" i="1"/>
  <c r="K236" i="1"/>
  <c r="S235" i="1"/>
  <c r="O235" i="1"/>
  <c r="K235" i="1"/>
  <c r="S229" i="1"/>
  <c r="K229" i="1"/>
  <c r="S228" i="1"/>
  <c r="I228" i="1"/>
  <c r="K228" i="1" s="1"/>
  <c r="O228" i="1" s="1"/>
  <c r="S227" i="1"/>
  <c r="O227" i="1"/>
  <c r="K227" i="1"/>
  <c r="I216" i="1"/>
  <c r="O216" i="1" s="1"/>
  <c r="S221" i="1"/>
  <c r="O221" i="1"/>
  <c r="K221" i="1"/>
  <c r="S220" i="1"/>
  <c r="O220" i="1"/>
  <c r="K220" i="1"/>
  <c r="S219" i="1"/>
  <c r="O219" i="1"/>
  <c r="K219" i="1"/>
  <c r="I210" i="1"/>
  <c r="O210" i="1" s="1"/>
  <c r="S214" i="1"/>
  <c r="O214" i="1"/>
  <c r="K214" i="1"/>
  <c r="S213" i="1"/>
  <c r="O213" i="1"/>
  <c r="K213" i="1"/>
  <c r="S212" i="1"/>
  <c r="O212" i="1"/>
  <c r="K212" i="1"/>
  <c r="I207" i="1"/>
  <c r="O206" i="1"/>
  <c r="R206" i="1" s="1"/>
  <c r="I190" i="1"/>
  <c r="I185" i="1"/>
  <c r="S187" i="1"/>
  <c r="O187" i="1"/>
  <c r="K187" i="1"/>
  <c r="I156" i="1"/>
  <c r="M132" i="1"/>
  <c r="M121" i="1" s="1"/>
  <c r="L132" i="1"/>
  <c r="S104" i="1"/>
  <c r="O104" i="1"/>
  <c r="I103" i="1"/>
  <c r="O97" i="1"/>
  <c r="L95" i="1"/>
  <c r="S97" i="1"/>
  <c r="J96" i="1"/>
  <c r="S96" i="1" s="1"/>
  <c r="I96" i="1"/>
  <c r="O96" i="1" s="1"/>
  <c r="J82" i="1"/>
  <c r="I82" i="1"/>
  <c r="S83" i="1"/>
  <c r="O83" i="1"/>
  <c r="K83" i="1"/>
  <c r="S84" i="1"/>
  <c r="O84" i="1"/>
  <c r="K84" i="1"/>
  <c r="I69" i="1"/>
  <c r="S54" i="1"/>
  <c r="O54" i="1"/>
  <c r="N54" i="1"/>
  <c r="I27" i="1"/>
  <c r="I28" i="1"/>
  <c r="L28" i="1"/>
  <c r="S40" i="1"/>
  <c r="O40" i="1"/>
  <c r="S17" i="1"/>
  <c r="S18" i="1"/>
  <c r="S19" i="1"/>
  <c r="S16" i="1"/>
  <c r="O17" i="1"/>
  <c r="O18" i="1"/>
  <c r="O19" i="1"/>
  <c r="O16" i="1"/>
  <c r="M20" i="1"/>
  <c r="L20" i="1"/>
  <c r="P15" i="1"/>
  <c r="Q15" i="1"/>
  <c r="R15" i="1"/>
  <c r="M15" i="1"/>
  <c r="L15" i="1"/>
  <c r="J20" i="1"/>
  <c r="I20" i="1"/>
  <c r="I15" i="1"/>
  <c r="S535" i="1"/>
  <c r="O535" i="1"/>
  <c r="N535" i="1"/>
  <c r="J207" i="1"/>
  <c r="S208" i="1"/>
  <c r="O208" i="1"/>
  <c r="K208" i="1"/>
  <c r="K309" i="1"/>
  <c r="K311" i="1"/>
  <c r="S311" i="1"/>
  <c r="O311" i="1"/>
  <c r="L99" i="1"/>
  <c r="S530" i="1"/>
  <c r="S518" i="1"/>
  <c r="O518" i="1"/>
  <c r="K518" i="1"/>
  <c r="S471" i="1"/>
  <c r="O471" i="1"/>
  <c r="J470" i="1"/>
  <c r="S470" i="1" s="1"/>
  <c r="I470" i="1"/>
  <c r="O470" i="1" s="1"/>
  <c r="S57" i="1" l="1"/>
  <c r="P57" i="1"/>
  <c r="L124" i="1"/>
  <c r="T174" i="1"/>
  <c r="M124" i="1"/>
  <c r="N320" i="1"/>
  <c r="N173" i="1"/>
  <c r="T56" i="1"/>
  <c r="N231" i="1"/>
  <c r="N73" i="1"/>
  <c r="S121" i="1"/>
  <c r="M23" i="1"/>
  <c r="M513" i="1" s="1"/>
  <c r="N307" i="1"/>
  <c r="T512" i="1"/>
  <c r="O173" i="1"/>
  <c r="T173" i="1" s="1"/>
  <c r="M222" i="1"/>
  <c r="S231" i="1"/>
  <c r="S320" i="1"/>
  <c r="T490" i="1"/>
  <c r="T445" i="1"/>
  <c r="T118" i="1"/>
  <c r="K445" i="1"/>
  <c r="T123" i="1"/>
  <c r="T122" i="1"/>
  <c r="T120" i="1"/>
  <c r="T119" i="1"/>
  <c r="T117" i="1"/>
  <c r="T116" i="1"/>
  <c r="O115" i="1"/>
  <c r="N115" i="1"/>
  <c r="K431" i="1"/>
  <c r="J115" i="1"/>
  <c r="T436" i="1"/>
  <c r="T441" i="1"/>
  <c r="T438" i="1"/>
  <c r="T434" i="1"/>
  <c r="O439" i="1"/>
  <c r="T439" i="1" s="1"/>
  <c r="M300" i="1"/>
  <c r="K357" i="1"/>
  <c r="O437" i="1"/>
  <c r="T437" i="1" s="1"/>
  <c r="T446" i="1"/>
  <c r="T432" i="1"/>
  <c r="T442" i="1"/>
  <c r="T440" i="1"/>
  <c r="O431" i="1"/>
  <c r="T431" i="1" s="1"/>
  <c r="T444" i="1"/>
  <c r="T433" i="1"/>
  <c r="T429" i="1"/>
  <c r="T443" i="1"/>
  <c r="T430" i="1"/>
  <c r="T172" i="1"/>
  <c r="K433" i="1"/>
  <c r="T435" i="1"/>
  <c r="T237" i="1"/>
  <c r="K439" i="1"/>
  <c r="K429" i="1"/>
  <c r="K443" i="1"/>
  <c r="L253" i="1"/>
  <c r="O111" i="1"/>
  <c r="N358" i="1"/>
  <c r="T355" i="1"/>
  <c r="T288" i="1"/>
  <c r="L300" i="1"/>
  <c r="T359" i="1"/>
  <c r="O358" i="1"/>
  <c r="O357" i="1" s="1"/>
  <c r="K358" i="1"/>
  <c r="S357" i="1"/>
  <c r="S358" i="1"/>
  <c r="T354" i="1"/>
  <c r="L357" i="1"/>
  <c r="T312" i="1"/>
  <c r="I253" i="1"/>
  <c r="K175" i="1"/>
  <c r="N111" i="1"/>
  <c r="T176" i="1"/>
  <c r="O175" i="1"/>
  <c r="N175" i="1"/>
  <c r="T179" i="1"/>
  <c r="T177" i="1"/>
  <c r="S175" i="1"/>
  <c r="T171" i="1"/>
  <c r="T113" i="1"/>
  <c r="K171" i="1"/>
  <c r="T114" i="1"/>
  <c r="O112" i="1"/>
  <c r="S111" i="1"/>
  <c r="S71" i="1"/>
  <c r="T71" i="1" s="1"/>
  <c r="O73" i="1"/>
  <c r="T74" i="1"/>
  <c r="S73" i="1"/>
  <c r="T72" i="1"/>
  <c r="K71" i="1"/>
  <c r="S277" i="1"/>
  <c r="P277" i="1"/>
  <c r="O43" i="1"/>
  <c r="R43" i="1" s="1"/>
  <c r="P43" i="1"/>
  <c r="S43" i="1"/>
  <c r="T385" i="1"/>
  <c r="N143" i="1"/>
  <c r="T387" i="1"/>
  <c r="T26" i="1"/>
  <c r="T388" i="1"/>
  <c r="T383" i="1"/>
  <c r="T381" i="1"/>
  <c r="K386" i="1"/>
  <c r="T379" i="1"/>
  <c r="K382" i="1"/>
  <c r="T384" i="1"/>
  <c r="O382" i="1"/>
  <c r="S382" i="1"/>
  <c r="K374" i="1"/>
  <c r="S374" i="1"/>
  <c r="T374" i="1" s="1"/>
  <c r="T380" i="1"/>
  <c r="K378" i="1"/>
  <c r="T375" i="1"/>
  <c r="T377" i="1"/>
  <c r="T378" i="1"/>
  <c r="N127" i="1"/>
  <c r="T130" i="1"/>
  <c r="K127" i="1"/>
  <c r="T363" i="1"/>
  <c r="S127" i="1"/>
  <c r="T129" i="1"/>
  <c r="S24" i="1"/>
  <c r="T24" i="1" s="1"/>
  <c r="T126" i="1"/>
  <c r="O127" i="1"/>
  <c r="T361" i="1"/>
  <c r="K125" i="1"/>
  <c r="T362" i="1"/>
  <c r="T128" i="1"/>
  <c r="T25" i="1"/>
  <c r="T125" i="1"/>
  <c r="T360" i="1"/>
  <c r="T338" i="1"/>
  <c r="K362" i="1"/>
  <c r="K24" i="1"/>
  <c r="T337" i="1"/>
  <c r="K360" i="1"/>
  <c r="P231" i="1"/>
  <c r="T326" i="1"/>
  <c r="T324" i="1"/>
  <c r="T275" i="1"/>
  <c r="T296" i="1"/>
  <c r="O76" i="1"/>
  <c r="L222" i="1"/>
  <c r="I222" i="1"/>
  <c r="S294" i="1"/>
  <c r="S290" i="1"/>
  <c r="T252" i="1"/>
  <c r="T79" i="1"/>
  <c r="O419" i="1"/>
  <c r="T419" i="1" s="1"/>
  <c r="O20" i="1"/>
  <c r="T230" i="1"/>
  <c r="T510" i="1"/>
  <c r="J23" i="1"/>
  <c r="J513" i="1" s="1"/>
  <c r="O77" i="1"/>
  <c r="O143" i="1"/>
  <c r="T78" i="1"/>
  <c r="N76" i="1"/>
  <c r="I339" i="1"/>
  <c r="I336" i="1" s="1"/>
  <c r="S516" i="1"/>
  <c r="O254" i="1"/>
  <c r="S515" i="1"/>
  <c r="S76" i="1"/>
  <c r="J14" i="1"/>
  <c r="M514" i="1"/>
  <c r="S514" i="1" s="1"/>
  <c r="P515" i="1"/>
  <c r="P516" i="1"/>
  <c r="P320" i="1"/>
  <c r="S254" i="1"/>
  <c r="S27" i="1"/>
  <c r="P27" i="1"/>
  <c r="S28" i="1"/>
  <c r="T511" i="1"/>
  <c r="T495" i="1"/>
  <c r="T346" i="1"/>
  <c r="T428" i="1"/>
  <c r="T421" i="1"/>
  <c r="T425" i="1"/>
  <c r="O423" i="1"/>
  <c r="T423" i="1" s="1"/>
  <c r="T426" i="1"/>
  <c r="T424" i="1"/>
  <c r="K423" i="1"/>
  <c r="T422" i="1"/>
  <c r="T420" i="1"/>
  <c r="K419" i="1"/>
  <c r="T343" i="1"/>
  <c r="T342" i="1"/>
  <c r="T323" i="1"/>
  <c r="O249" i="1"/>
  <c r="T249" i="1" s="1"/>
  <c r="T322" i="1"/>
  <c r="T297" i="1"/>
  <c r="T292" i="1"/>
  <c r="T291" i="1"/>
  <c r="T299" i="1"/>
  <c r="T298" i="1"/>
  <c r="K294" i="1"/>
  <c r="T295" i="1"/>
  <c r="J293" i="1"/>
  <c r="K293" i="1" s="1"/>
  <c r="N294" i="1"/>
  <c r="T283" i="1"/>
  <c r="M293" i="1"/>
  <c r="N293" i="1" s="1"/>
  <c r="O294" i="1"/>
  <c r="O293" i="1" s="1"/>
  <c r="T289" i="1"/>
  <c r="T287" i="1"/>
  <c r="T286" i="1"/>
  <c r="T285" i="1"/>
  <c r="T282" i="1"/>
  <c r="O277" i="1"/>
  <c r="R277" i="1" s="1"/>
  <c r="T278" i="1"/>
  <c r="T280" i="1"/>
  <c r="T284" i="1"/>
  <c r="T281" i="1"/>
  <c r="K277" i="1"/>
  <c r="T245" i="1"/>
  <c r="T279" i="1"/>
  <c r="N277" i="1"/>
  <c r="T248" i="1"/>
  <c r="T250" i="1"/>
  <c r="T251" i="1"/>
  <c r="K249" i="1"/>
  <c r="T236" i="1"/>
  <c r="K241" i="1"/>
  <c r="T246" i="1"/>
  <c r="K247" i="1"/>
  <c r="T247" i="1"/>
  <c r="T241" i="1"/>
  <c r="O231" i="1"/>
  <c r="R231" i="1" s="1"/>
  <c r="T243" i="1"/>
  <c r="T239" i="1"/>
  <c r="T242" i="1"/>
  <c r="T240" i="1"/>
  <c r="T235" i="1"/>
  <c r="T228" i="1"/>
  <c r="T227" i="1"/>
  <c r="T229" i="1"/>
  <c r="T221" i="1"/>
  <c r="T219" i="1"/>
  <c r="T220" i="1"/>
  <c r="T214" i="1"/>
  <c r="T213" i="1"/>
  <c r="T212" i="1"/>
  <c r="T206" i="1"/>
  <c r="T187" i="1"/>
  <c r="O103" i="1"/>
  <c r="T97" i="1"/>
  <c r="O15" i="1"/>
  <c r="K96" i="1"/>
  <c r="T96" i="1" s="1"/>
  <c r="T84" i="1"/>
  <c r="T83" i="1"/>
  <c r="S15" i="1"/>
  <c r="O69" i="1"/>
  <c r="S69" i="1"/>
  <c r="L14" i="1"/>
  <c r="K69" i="1"/>
  <c r="M14" i="1"/>
  <c r="T54" i="1"/>
  <c r="I14" i="1"/>
  <c r="T40" i="1"/>
  <c r="T535" i="1"/>
  <c r="T208" i="1"/>
  <c r="T311" i="1"/>
  <c r="T518" i="1"/>
  <c r="T470" i="1"/>
  <c r="T471" i="1"/>
  <c r="S264" i="1"/>
  <c r="S263" i="1"/>
  <c r="K271" i="1"/>
  <c r="N274" i="1"/>
  <c r="K262" i="1"/>
  <c r="K260" i="1"/>
  <c r="P222" i="1" l="1"/>
  <c r="S222" i="1"/>
  <c r="N222" i="1"/>
  <c r="T115" i="1"/>
  <c r="T111" i="1"/>
  <c r="N357" i="1"/>
  <c r="L356" i="1"/>
  <c r="T358" i="1"/>
  <c r="T357" i="1"/>
  <c r="T175" i="1"/>
  <c r="T73" i="1"/>
  <c r="S23" i="1"/>
  <c r="P23" i="1"/>
  <c r="T382" i="1"/>
  <c r="Q277" i="1"/>
  <c r="T127" i="1"/>
  <c r="T76" i="1"/>
  <c r="O253" i="1"/>
  <c r="P514" i="1"/>
  <c r="S293" i="1"/>
  <c r="T293" i="1" s="1"/>
  <c r="T69" i="1"/>
  <c r="O14" i="1"/>
  <c r="S14" i="1"/>
  <c r="M168" i="1"/>
  <c r="L168" i="1"/>
  <c r="J168" i="1"/>
  <c r="I168" i="1"/>
  <c r="K169" i="1"/>
  <c r="K168" i="1" l="1"/>
  <c r="N168" i="1"/>
  <c r="S271" i="1"/>
  <c r="S270" i="1"/>
  <c r="S460" i="1" l="1"/>
  <c r="K460" i="1"/>
  <c r="J458" i="1"/>
  <c r="J454" i="1"/>
  <c r="J452" i="1"/>
  <c r="S452" i="1" s="1"/>
  <c r="J450" i="1"/>
  <c r="K306" i="1"/>
  <c r="K276" i="1"/>
  <c r="N270" i="1"/>
  <c r="N198" i="1"/>
  <c r="N170" i="1"/>
  <c r="N139" i="1"/>
  <c r="S102" i="1"/>
  <c r="O102" i="1"/>
  <c r="S101" i="1"/>
  <c r="I101" i="1"/>
  <c r="I98" i="1" s="1"/>
  <c r="S100" i="1"/>
  <c r="O100" i="1"/>
  <c r="N100" i="1"/>
  <c r="S60" i="1"/>
  <c r="O60" i="1"/>
  <c r="K60" i="1"/>
  <c r="S34" i="1"/>
  <c r="S558" i="1"/>
  <c r="O558" i="1"/>
  <c r="N558" i="1"/>
  <c r="O557" i="1"/>
  <c r="S556" i="1"/>
  <c r="O556" i="1"/>
  <c r="N556" i="1"/>
  <c r="S555" i="1"/>
  <c r="O555" i="1"/>
  <c r="N555" i="1"/>
  <c r="S554" i="1"/>
  <c r="O554" i="1"/>
  <c r="N554" i="1"/>
  <c r="S553" i="1"/>
  <c r="O553" i="1"/>
  <c r="N553" i="1"/>
  <c r="O552" i="1"/>
  <c r="S551" i="1"/>
  <c r="O551" i="1"/>
  <c r="N551" i="1"/>
  <c r="S550" i="1"/>
  <c r="O550" i="1"/>
  <c r="N550" i="1"/>
  <c r="S549" i="1"/>
  <c r="O549" i="1"/>
  <c r="N549" i="1"/>
  <c r="S548" i="1"/>
  <c r="O548" i="1"/>
  <c r="N548" i="1"/>
  <c r="S547" i="1"/>
  <c r="O547" i="1"/>
  <c r="N547" i="1"/>
  <c r="S546" i="1"/>
  <c r="O546" i="1"/>
  <c r="N546" i="1"/>
  <c r="S545" i="1"/>
  <c r="O545" i="1"/>
  <c r="N545" i="1"/>
  <c r="S544" i="1"/>
  <c r="O544" i="1"/>
  <c r="N544" i="1"/>
  <c r="S543" i="1"/>
  <c r="O543" i="1"/>
  <c r="N543" i="1"/>
  <c r="S542" i="1"/>
  <c r="O542" i="1"/>
  <c r="N542" i="1"/>
  <c r="S541" i="1"/>
  <c r="O541" i="1"/>
  <c r="S540" i="1"/>
  <c r="O540" i="1"/>
  <c r="N540" i="1"/>
  <c r="S539" i="1"/>
  <c r="O539" i="1"/>
  <c r="N539" i="1"/>
  <c r="S538" i="1"/>
  <c r="O538" i="1"/>
  <c r="N538" i="1"/>
  <c r="S537" i="1"/>
  <c r="O537" i="1"/>
  <c r="N537" i="1"/>
  <c r="S536" i="1"/>
  <c r="O536" i="1"/>
  <c r="N536" i="1"/>
  <c r="S534" i="1"/>
  <c r="O534" i="1"/>
  <c r="S533" i="1"/>
  <c r="O533" i="1"/>
  <c r="K533" i="1"/>
  <c r="S532" i="1"/>
  <c r="O532" i="1"/>
  <c r="S531" i="1"/>
  <c r="O531" i="1"/>
  <c r="K531" i="1"/>
  <c r="O530" i="1"/>
  <c r="K530" i="1"/>
  <c r="S529" i="1"/>
  <c r="O529" i="1"/>
  <c r="K529" i="1"/>
  <c r="O528" i="1"/>
  <c r="R528" i="1" s="1"/>
  <c r="K528" i="1"/>
  <c r="Q528" i="1" s="1"/>
  <c r="K527" i="1"/>
  <c r="K526" i="1"/>
  <c r="K525" i="1"/>
  <c r="K524" i="1"/>
  <c r="K523" i="1"/>
  <c r="K522" i="1"/>
  <c r="K521" i="1"/>
  <c r="K520" i="1"/>
  <c r="O519" i="1"/>
  <c r="R519" i="1" s="1"/>
  <c r="K519" i="1"/>
  <c r="Q519" i="1" s="1"/>
  <c r="O517" i="1"/>
  <c r="R517" i="1" s="1"/>
  <c r="K517" i="1"/>
  <c r="Q517" i="1" s="1"/>
  <c r="L515" i="1"/>
  <c r="I516" i="1"/>
  <c r="I515" i="1" s="1"/>
  <c r="S509" i="1"/>
  <c r="O509" i="1"/>
  <c r="K509" i="1"/>
  <c r="S508" i="1"/>
  <c r="O508" i="1"/>
  <c r="S507" i="1"/>
  <c r="O507" i="1"/>
  <c r="K507" i="1"/>
  <c r="S506" i="1"/>
  <c r="O506" i="1"/>
  <c r="K506" i="1"/>
  <c r="J505" i="1"/>
  <c r="S505" i="1" s="1"/>
  <c r="I505" i="1"/>
  <c r="O505" i="1" s="1"/>
  <c r="S503" i="1"/>
  <c r="O503" i="1"/>
  <c r="K503" i="1"/>
  <c r="S502" i="1"/>
  <c r="O502" i="1"/>
  <c r="K502" i="1"/>
  <c r="S501" i="1"/>
  <c r="O501" i="1"/>
  <c r="K501" i="1"/>
  <c r="J500" i="1"/>
  <c r="S500" i="1" s="1"/>
  <c r="I500" i="1"/>
  <c r="O500" i="1" s="1"/>
  <c r="S499" i="1"/>
  <c r="O499" i="1"/>
  <c r="K499" i="1"/>
  <c r="J498" i="1"/>
  <c r="I498" i="1"/>
  <c r="O498" i="1" s="1"/>
  <c r="S497" i="1"/>
  <c r="O497" i="1"/>
  <c r="K497" i="1"/>
  <c r="S496" i="1"/>
  <c r="O496" i="1"/>
  <c r="K496" i="1"/>
  <c r="S494" i="1"/>
  <c r="O494" i="1"/>
  <c r="K494" i="1"/>
  <c r="S493" i="1"/>
  <c r="O493" i="1"/>
  <c r="K493" i="1"/>
  <c r="S492" i="1"/>
  <c r="O492" i="1"/>
  <c r="K492" i="1"/>
  <c r="S491" i="1"/>
  <c r="O491" i="1"/>
  <c r="K491" i="1"/>
  <c r="S489" i="1"/>
  <c r="O489" i="1"/>
  <c r="K489" i="1"/>
  <c r="S488" i="1"/>
  <c r="O488" i="1"/>
  <c r="K488" i="1"/>
  <c r="J487" i="1"/>
  <c r="S487" i="1" s="1"/>
  <c r="O487" i="1"/>
  <c r="S486" i="1"/>
  <c r="O486" i="1"/>
  <c r="K486" i="1"/>
  <c r="S485" i="1"/>
  <c r="O485" i="1"/>
  <c r="K485" i="1"/>
  <c r="S484" i="1"/>
  <c r="O484" i="1"/>
  <c r="K484" i="1"/>
  <c r="S483" i="1"/>
  <c r="O483" i="1"/>
  <c r="S482" i="1"/>
  <c r="O482" i="1"/>
  <c r="K482" i="1"/>
  <c r="S481" i="1"/>
  <c r="O481" i="1"/>
  <c r="K481" i="1"/>
  <c r="J480" i="1"/>
  <c r="S480" i="1" s="1"/>
  <c r="I480" i="1"/>
  <c r="O480" i="1" s="1"/>
  <c r="S479" i="1"/>
  <c r="O479" i="1"/>
  <c r="K479" i="1"/>
  <c r="S478" i="1"/>
  <c r="O478" i="1"/>
  <c r="K478" i="1"/>
  <c r="S477" i="1"/>
  <c r="O477" i="1"/>
  <c r="K477" i="1"/>
  <c r="S476" i="1"/>
  <c r="O476" i="1"/>
  <c r="K476" i="1"/>
  <c r="S475" i="1"/>
  <c r="O475" i="1"/>
  <c r="K475" i="1"/>
  <c r="S474" i="1"/>
  <c r="O474" i="1"/>
  <c r="K474" i="1"/>
  <c r="J473" i="1"/>
  <c r="S473" i="1" s="1"/>
  <c r="I473" i="1"/>
  <c r="O473" i="1" s="1"/>
  <c r="S469" i="1"/>
  <c r="O469" i="1"/>
  <c r="K469" i="1"/>
  <c r="J468" i="1"/>
  <c r="S468" i="1" s="1"/>
  <c r="I468" i="1"/>
  <c r="O468" i="1" s="1"/>
  <c r="S467" i="1"/>
  <c r="O467" i="1"/>
  <c r="K467" i="1"/>
  <c r="J466" i="1"/>
  <c r="S466" i="1" s="1"/>
  <c r="I466" i="1"/>
  <c r="O466" i="1" s="1"/>
  <c r="S465" i="1"/>
  <c r="O465" i="1"/>
  <c r="K465" i="1"/>
  <c r="J464" i="1"/>
  <c r="I464" i="1"/>
  <c r="O464" i="1" s="1"/>
  <c r="S463" i="1"/>
  <c r="O463" i="1"/>
  <c r="K463" i="1"/>
  <c r="J462" i="1"/>
  <c r="I462" i="1"/>
  <c r="O462" i="1" s="1"/>
  <c r="M461" i="1"/>
  <c r="L461" i="1"/>
  <c r="O460" i="1"/>
  <c r="S459" i="1"/>
  <c r="O459" i="1"/>
  <c r="K459" i="1"/>
  <c r="S458" i="1"/>
  <c r="I458" i="1"/>
  <c r="O458" i="1" s="1"/>
  <c r="S457" i="1"/>
  <c r="O457" i="1"/>
  <c r="N457" i="1"/>
  <c r="K457" i="1"/>
  <c r="S456" i="1"/>
  <c r="O456" i="1"/>
  <c r="N456" i="1"/>
  <c r="S455" i="1"/>
  <c r="O455" i="1"/>
  <c r="K455" i="1"/>
  <c r="M454" i="1"/>
  <c r="S454" i="1" s="1"/>
  <c r="L454" i="1"/>
  <c r="I454" i="1"/>
  <c r="S453" i="1"/>
  <c r="O453" i="1"/>
  <c r="K453" i="1"/>
  <c r="I452" i="1"/>
  <c r="S451" i="1"/>
  <c r="O451" i="1"/>
  <c r="K451" i="1"/>
  <c r="M450" i="1"/>
  <c r="L450" i="1"/>
  <c r="I450" i="1"/>
  <c r="L449" i="1"/>
  <c r="S418" i="1"/>
  <c r="O418" i="1"/>
  <c r="S417" i="1"/>
  <c r="I417" i="1"/>
  <c r="O417" i="1" s="1"/>
  <c r="S416" i="1"/>
  <c r="O416" i="1"/>
  <c r="K416" i="1"/>
  <c r="S415" i="1"/>
  <c r="O415" i="1"/>
  <c r="K415" i="1"/>
  <c r="S414" i="1"/>
  <c r="O414" i="1"/>
  <c r="K414" i="1"/>
  <c r="S413" i="1"/>
  <c r="I413" i="1"/>
  <c r="O413" i="1" s="1"/>
  <c r="S412" i="1"/>
  <c r="O412" i="1"/>
  <c r="K412" i="1"/>
  <c r="S411" i="1"/>
  <c r="O411" i="1"/>
  <c r="K411" i="1"/>
  <c r="I410" i="1"/>
  <c r="O410" i="1" s="1"/>
  <c r="S409" i="1"/>
  <c r="O409" i="1"/>
  <c r="K409" i="1"/>
  <c r="S408" i="1"/>
  <c r="I408" i="1"/>
  <c r="O408" i="1" s="1"/>
  <c r="S407" i="1"/>
  <c r="O407" i="1"/>
  <c r="K407" i="1"/>
  <c r="J406" i="1"/>
  <c r="S406" i="1" s="1"/>
  <c r="I406" i="1"/>
  <c r="O406" i="1" s="1"/>
  <c r="S405" i="1"/>
  <c r="O405" i="1"/>
  <c r="K405" i="1"/>
  <c r="J404" i="1"/>
  <c r="S404" i="1" s="1"/>
  <c r="I404" i="1"/>
  <c r="S403" i="1"/>
  <c r="O403" i="1"/>
  <c r="K403" i="1"/>
  <c r="S402" i="1"/>
  <c r="O402" i="1"/>
  <c r="K402" i="1"/>
  <c r="S401" i="1"/>
  <c r="O401" i="1"/>
  <c r="N401" i="1"/>
  <c r="M400" i="1"/>
  <c r="L400" i="1"/>
  <c r="J400" i="1"/>
  <c r="I400" i="1"/>
  <c r="S399" i="1"/>
  <c r="O399" i="1"/>
  <c r="K399" i="1"/>
  <c r="J398" i="1"/>
  <c r="I398" i="1"/>
  <c r="O398" i="1" s="1"/>
  <c r="S396" i="1"/>
  <c r="S395" i="1" s="1"/>
  <c r="O396" i="1"/>
  <c r="K396" i="1"/>
  <c r="J395" i="1"/>
  <c r="I395" i="1"/>
  <c r="O395" i="1" s="1"/>
  <c r="S394" i="1"/>
  <c r="O394" i="1"/>
  <c r="K394" i="1"/>
  <c r="I393" i="1"/>
  <c r="O393" i="1" s="1"/>
  <c r="S392" i="1"/>
  <c r="O392" i="1"/>
  <c r="S391" i="1"/>
  <c r="O391" i="1"/>
  <c r="K391" i="1"/>
  <c r="J390" i="1"/>
  <c r="I390" i="1"/>
  <c r="M389" i="1"/>
  <c r="L389" i="1"/>
  <c r="O386" i="1" s="1"/>
  <c r="T386" i="1" s="1"/>
  <c r="S372" i="1"/>
  <c r="O372" i="1"/>
  <c r="K372" i="1"/>
  <c r="J371" i="1"/>
  <c r="S371" i="1" s="1"/>
  <c r="I371" i="1"/>
  <c r="O371" i="1" s="1"/>
  <c r="S370" i="1"/>
  <c r="O370" i="1"/>
  <c r="K370" i="1"/>
  <c r="J369" i="1"/>
  <c r="S369" i="1" s="1"/>
  <c r="I369" i="1"/>
  <c r="O369" i="1" s="1"/>
  <c r="S368" i="1"/>
  <c r="O368" i="1"/>
  <c r="N368" i="1"/>
  <c r="S367" i="1"/>
  <c r="O367" i="1"/>
  <c r="N367" i="1"/>
  <c r="S366" i="1"/>
  <c r="O366" i="1"/>
  <c r="N366" i="1"/>
  <c r="K366" i="1"/>
  <c r="M365" i="1"/>
  <c r="L365" i="1"/>
  <c r="L364" i="1" s="1"/>
  <c r="J365" i="1"/>
  <c r="J364" i="1" s="1"/>
  <c r="J356" i="1" s="1"/>
  <c r="I365" i="1"/>
  <c r="I364" i="1"/>
  <c r="I356" i="1" s="1"/>
  <c r="S353" i="1"/>
  <c r="O353" i="1"/>
  <c r="S352" i="1"/>
  <c r="I352" i="1"/>
  <c r="O352" i="1" s="1"/>
  <c r="S351" i="1"/>
  <c r="O351" i="1"/>
  <c r="S350" i="1"/>
  <c r="O350" i="1"/>
  <c r="S349" i="1"/>
  <c r="I349" i="1"/>
  <c r="O349" i="1" s="1"/>
  <c r="S348" i="1"/>
  <c r="O348" i="1"/>
  <c r="S347" i="1"/>
  <c r="I347" i="1"/>
  <c r="S345" i="1"/>
  <c r="O345" i="1"/>
  <c r="J344" i="1"/>
  <c r="S344" i="1" s="1"/>
  <c r="O344" i="1"/>
  <c r="S341" i="1"/>
  <c r="O341" i="1"/>
  <c r="J340" i="1"/>
  <c r="S340" i="1" s="1"/>
  <c r="I340" i="1"/>
  <c r="O340" i="1" s="1"/>
  <c r="S335" i="1"/>
  <c r="O335" i="1"/>
  <c r="K335" i="1"/>
  <c r="L334" i="1"/>
  <c r="L333" i="1" s="1"/>
  <c r="J334" i="1"/>
  <c r="I334" i="1"/>
  <c r="S333" i="1"/>
  <c r="K333" i="1"/>
  <c r="J332" i="1"/>
  <c r="S332" i="1" s="1"/>
  <c r="I332" i="1"/>
  <c r="S331" i="1"/>
  <c r="O331" i="1"/>
  <c r="K331" i="1"/>
  <c r="J330" i="1"/>
  <c r="S330" i="1" s="1"/>
  <c r="I330" i="1"/>
  <c r="O330" i="1" s="1"/>
  <c r="S329" i="1"/>
  <c r="O329" i="1"/>
  <c r="K329" i="1"/>
  <c r="J328" i="1"/>
  <c r="S328" i="1" s="1"/>
  <c r="I328" i="1"/>
  <c r="O328" i="1" s="1"/>
  <c r="L327" i="1"/>
  <c r="S321" i="1"/>
  <c r="O321" i="1"/>
  <c r="K321" i="1"/>
  <c r="O320" i="1"/>
  <c r="R320" i="1" s="1"/>
  <c r="S319" i="1"/>
  <c r="O319" i="1"/>
  <c r="K319" i="1"/>
  <c r="J318" i="1"/>
  <c r="I318" i="1"/>
  <c r="O318" i="1" s="1"/>
  <c r="S316" i="1"/>
  <c r="O316" i="1"/>
  <c r="S313" i="1"/>
  <c r="O313" i="1"/>
  <c r="S310" i="1"/>
  <c r="O310" i="1"/>
  <c r="N310" i="1"/>
  <c r="S309" i="1"/>
  <c r="O309" i="1"/>
  <c r="S308" i="1"/>
  <c r="O308" i="1"/>
  <c r="K308" i="1"/>
  <c r="S306" i="1"/>
  <c r="O306" i="1"/>
  <c r="S305" i="1"/>
  <c r="O305" i="1"/>
  <c r="S304" i="1"/>
  <c r="O304" i="1"/>
  <c r="K304" i="1"/>
  <c r="M303" i="1"/>
  <c r="L303" i="1"/>
  <c r="J303" i="1"/>
  <c r="I303" i="1"/>
  <c r="S302" i="1"/>
  <c r="O302" i="1"/>
  <c r="K302" i="1"/>
  <c r="J301" i="1"/>
  <c r="I301" i="1"/>
  <c r="S276" i="1"/>
  <c r="O276" i="1"/>
  <c r="S274" i="1"/>
  <c r="O274" i="1"/>
  <c r="S273" i="1"/>
  <c r="O273" i="1"/>
  <c r="K273" i="1"/>
  <c r="S272" i="1"/>
  <c r="O272" i="1"/>
  <c r="N272" i="1"/>
  <c r="O271" i="1"/>
  <c r="T271" i="1" s="1"/>
  <c r="O270" i="1"/>
  <c r="T270" i="1" s="1"/>
  <c r="S269" i="1"/>
  <c r="O269" i="1"/>
  <c r="K269" i="1"/>
  <c r="S268" i="1"/>
  <c r="O268" i="1"/>
  <c r="K268" i="1"/>
  <c r="S267" i="1"/>
  <c r="O267" i="1"/>
  <c r="K267" i="1"/>
  <c r="S266" i="1"/>
  <c r="O266" i="1"/>
  <c r="K266" i="1"/>
  <c r="S265" i="1"/>
  <c r="O265" i="1"/>
  <c r="K265" i="1"/>
  <c r="O264" i="1"/>
  <c r="T264" i="1" s="1"/>
  <c r="K264" i="1"/>
  <c r="O263" i="1"/>
  <c r="T263" i="1" s="1"/>
  <c r="K263" i="1"/>
  <c r="S262" i="1"/>
  <c r="O262" i="1"/>
  <c r="S261" i="1"/>
  <c r="O261" i="1"/>
  <c r="K261" i="1"/>
  <c r="S260" i="1"/>
  <c r="O260" i="1"/>
  <c r="S259" i="1"/>
  <c r="O259" i="1"/>
  <c r="K259" i="1"/>
  <c r="S258" i="1"/>
  <c r="O258" i="1"/>
  <c r="K258" i="1"/>
  <c r="S257" i="1"/>
  <c r="O257" i="1"/>
  <c r="K257" i="1"/>
  <c r="S256" i="1"/>
  <c r="O256" i="1"/>
  <c r="K256" i="1"/>
  <c r="S255" i="1"/>
  <c r="O255" i="1"/>
  <c r="K255" i="1"/>
  <c r="O234" i="1"/>
  <c r="J234" i="1"/>
  <c r="S234" i="1" s="1"/>
  <c r="I234" i="1"/>
  <c r="S233" i="1"/>
  <c r="O233" i="1"/>
  <c r="K233" i="1"/>
  <c r="S232" i="1"/>
  <c r="O232" i="1"/>
  <c r="K232" i="1"/>
  <c r="S226" i="1"/>
  <c r="K226" i="1"/>
  <c r="S225" i="1"/>
  <c r="I225" i="1"/>
  <c r="O224" i="1"/>
  <c r="K224" i="1"/>
  <c r="Q224" i="1" s="1"/>
  <c r="O223" i="1"/>
  <c r="R223" i="1" s="1"/>
  <c r="S218" i="1"/>
  <c r="O218" i="1"/>
  <c r="K218" i="1"/>
  <c r="S217" i="1"/>
  <c r="O217" i="1"/>
  <c r="K217" i="1"/>
  <c r="L216" i="1"/>
  <c r="S216" i="1"/>
  <c r="L215" i="1"/>
  <c r="L209" i="1" s="1"/>
  <c r="L207" i="1" s="1"/>
  <c r="S211" i="1"/>
  <c r="O211" i="1"/>
  <c r="K211" i="1"/>
  <c r="S210" i="1"/>
  <c r="M209" i="1"/>
  <c r="M207" i="1" s="1"/>
  <c r="S205" i="1"/>
  <c r="O205" i="1"/>
  <c r="J204" i="1"/>
  <c r="I204" i="1"/>
  <c r="S203" i="1"/>
  <c r="O203" i="1"/>
  <c r="N203" i="1"/>
  <c r="S202" i="1"/>
  <c r="O202" i="1"/>
  <c r="K202" i="1"/>
  <c r="M201" i="1"/>
  <c r="L201" i="1"/>
  <c r="L180" i="1" s="1"/>
  <c r="S200" i="1"/>
  <c r="O200" i="1"/>
  <c r="S199" i="1"/>
  <c r="I199" i="1"/>
  <c r="S198" i="1"/>
  <c r="O198" i="1"/>
  <c r="S197" i="1"/>
  <c r="O197" i="1"/>
  <c r="K197" i="1"/>
  <c r="S196" i="1"/>
  <c r="O196" i="1"/>
  <c r="K196" i="1"/>
  <c r="S195" i="1"/>
  <c r="O195" i="1"/>
  <c r="N195" i="1"/>
  <c r="M194" i="1"/>
  <c r="L194" i="1"/>
  <c r="J194" i="1"/>
  <c r="I194" i="1"/>
  <c r="S193" i="1"/>
  <c r="S192" i="1" s="1"/>
  <c r="O193" i="1"/>
  <c r="K193" i="1"/>
  <c r="M192" i="1"/>
  <c r="L192" i="1"/>
  <c r="J192" i="1"/>
  <c r="I192" i="1"/>
  <c r="S191" i="1"/>
  <c r="O191" i="1"/>
  <c r="K191" i="1"/>
  <c r="S189" i="1"/>
  <c r="O189" i="1"/>
  <c r="O188" i="1" s="1"/>
  <c r="K189" i="1"/>
  <c r="J188" i="1"/>
  <c r="S188" i="1" s="1"/>
  <c r="I188" i="1"/>
  <c r="S186" i="1"/>
  <c r="O186" i="1"/>
  <c r="K186" i="1"/>
  <c r="O181" i="1"/>
  <c r="I181" i="1"/>
  <c r="S167" i="1"/>
  <c r="O167" i="1"/>
  <c r="N167" i="1"/>
  <c r="S166" i="1"/>
  <c r="O166" i="1"/>
  <c r="I163" i="1"/>
  <c r="S162" i="1"/>
  <c r="O162" i="1"/>
  <c r="K162" i="1"/>
  <c r="S161" i="1"/>
  <c r="I161" i="1"/>
  <c r="O161" i="1" s="1"/>
  <c r="S160" i="1"/>
  <c r="O160" i="1"/>
  <c r="K160" i="1"/>
  <c r="S159" i="1"/>
  <c r="O159" i="1"/>
  <c r="N159" i="1"/>
  <c r="K159" i="1"/>
  <c r="S158" i="1"/>
  <c r="O158" i="1"/>
  <c r="S157" i="1"/>
  <c r="O157" i="1"/>
  <c r="K157" i="1"/>
  <c r="J156" i="1"/>
  <c r="O155" i="1"/>
  <c r="S154" i="1"/>
  <c r="O154" i="1"/>
  <c r="K154" i="1"/>
  <c r="J153" i="1"/>
  <c r="S153" i="1" s="1"/>
  <c r="I153" i="1"/>
  <c r="M152" i="1"/>
  <c r="L152" i="1"/>
  <c r="S151" i="1"/>
  <c r="O151" i="1"/>
  <c r="K151" i="1"/>
  <c r="S150" i="1"/>
  <c r="I150" i="1"/>
  <c r="S149" i="1"/>
  <c r="O149" i="1"/>
  <c r="K149" i="1"/>
  <c r="S148" i="1"/>
  <c r="O148" i="1"/>
  <c r="N148" i="1"/>
  <c r="K148" i="1"/>
  <c r="S147" i="1"/>
  <c r="O147" i="1"/>
  <c r="K147" i="1"/>
  <c r="S146" i="1"/>
  <c r="O146" i="1"/>
  <c r="N146" i="1"/>
  <c r="S145" i="1"/>
  <c r="O145" i="1"/>
  <c r="K145" i="1"/>
  <c r="S144" i="1"/>
  <c r="O144" i="1"/>
  <c r="K144" i="1"/>
  <c r="S141" i="1"/>
  <c r="O141" i="1"/>
  <c r="S169" i="1"/>
  <c r="O169" i="1"/>
  <c r="S170" i="1"/>
  <c r="O170" i="1"/>
  <c r="S140" i="1"/>
  <c r="O140" i="1"/>
  <c r="S139" i="1"/>
  <c r="O139" i="1"/>
  <c r="S138" i="1"/>
  <c r="O138" i="1"/>
  <c r="K138" i="1"/>
  <c r="S137" i="1"/>
  <c r="O137" i="1"/>
  <c r="K137" i="1"/>
  <c r="S136" i="1"/>
  <c r="O136" i="1"/>
  <c r="K136" i="1"/>
  <c r="S135" i="1"/>
  <c r="O135" i="1"/>
  <c r="K135" i="1"/>
  <c r="S134" i="1"/>
  <c r="O134" i="1"/>
  <c r="K134" i="1"/>
  <c r="S133" i="1"/>
  <c r="O133" i="1"/>
  <c r="K133" i="1"/>
  <c r="M131" i="1"/>
  <c r="L131" i="1"/>
  <c r="I132" i="1"/>
  <c r="O132" i="1" s="1"/>
  <c r="S110" i="1"/>
  <c r="O110" i="1"/>
  <c r="N110" i="1"/>
  <c r="M109" i="1"/>
  <c r="L109" i="1"/>
  <c r="I109" i="1"/>
  <c r="S108" i="1"/>
  <c r="O108" i="1"/>
  <c r="N108" i="1"/>
  <c r="S107" i="1"/>
  <c r="O107" i="1"/>
  <c r="K107" i="1"/>
  <c r="L106" i="1"/>
  <c r="I106" i="1"/>
  <c r="L105" i="1"/>
  <c r="J105" i="1"/>
  <c r="I105" i="1"/>
  <c r="S99" i="1"/>
  <c r="O99" i="1"/>
  <c r="N99" i="1"/>
  <c r="L98" i="1"/>
  <c r="S95" i="1"/>
  <c r="O95" i="1"/>
  <c r="N95" i="1"/>
  <c r="S94" i="1"/>
  <c r="O94" i="1"/>
  <c r="N94" i="1"/>
  <c r="L93" i="1"/>
  <c r="J93" i="1"/>
  <c r="I93" i="1"/>
  <c r="S92" i="1"/>
  <c r="K92" i="1"/>
  <c r="O92" i="1" s="1"/>
  <c r="J91" i="1"/>
  <c r="S91" i="1" s="1"/>
  <c r="I91" i="1"/>
  <c r="I90" i="1" s="1"/>
  <c r="S89" i="1"/>
  <c r="O89" i="1"/>
  <c r="K89" i="1"/>
  <c r="I88" i="1"/>
  <c r="O88" i="1" s="1"/>
  <c r="S87" i="1"/>
  <c r="O87" i="1"/>
  <c r="K87" i="1"/>
  <c r="J86" i="1"/>
  <c r="I86" i="1"/>
  <c r="O86" i="1" s="1"/>
  <c r="S82" i="1"/>
  <c r="O82" i="1"/>
  <c r="K82" i="1"/>
  <c r="J81" i="1"/>
  <c r="J80" i="1" s="1"/>
  <c r="I81" i="1"/>
  <c r="I80" i="1" s="1"/>
  <c r="S70" i="1"/>
  <c r="O70" i="1"/>
  <c r="N70" i="1"/>
  <c r="S68" i="1"/>
  <c r="O68" i="1"/>
  <c r="K68" i="1"/>
  <c r="I67" i="1"/>
  <c r="S66" i="1"/>
  <c r="O66" i="1"/>
  <c r="N66" i="1"/>
  <c r="S65" i="1"/>
  <c r="O65" i="1"/>
  <c r="N65" i="1"/>
  <c r="K65" i="1"/>
  <c r="S64" i="1"/>
  <c r="O64" i="1"/>
  <c r="N64" i="1"/>
  <c r="S63" i="1"/>
  <c r="O63" i="1"/>
  <c r="K63" i="1"/>
  <c r="L62" i="1"/>
  <c r="I62" i="1"/>
  <c r="S61" i="1"/>
  <c r="O61" i="1"/>
  <c r="K61" i="1"/>
  <c r="S59" i="1"/>
  <c r="O59" i="1"/>
  <c r="K59" i="1"/>
  <c r="L58" i="1"/>
  <c r="I58" i="1"/>
  <c r="S55" i="1"/>
  <c r="O55" i="1"/>
  <c r="N55" i="1"/>
  <c r="S53" i="1"/>
  <c r="O53" i="1"/>
  <c r="N53" i="1"/>
  <c r="S52" i="1"/>
  <c r="O52" i="1"/>
  <c r="N52" i="1"/>
  <c r="S51" i="1"/>
  <c r="O51" i="1"/>
  <c r="N51" i="1"/>
  <c r="S50" i="1"/>
  <c r="O50" i="1"/>
  <c r="N50" i="1"/>
  <c r="S49" i="1"/>
  <c r="O49" i="1"/>
  <c r="K49" i="1"/>
  <c r="S48" i="1"/>
  <c r="S41" i="1" s="1"/>
  <c r="O48" i="1"/>
  <c r="N48" i="1"/>
  <c r="S47" i="1"/>
  <c r="O47" i="1"/>
  <c r="K47" i="1"/>
  <c r="S46" i="1"/>
  <c r="O46" i="1"/>
  <c r="K46" i="1"/>
  <c r="S45" i="1"/>
  <c r="O45" i="1"/>
  <c r="S44" i="1"/>
  <c r="O44" i="1"/>
  <c r="K44" i="1"/>
  <c r="S39" i="1"/>
  <c r="O39" i="1"/>
  <c r="N39" i="1"/>
  <c r="S38" i="1"/>
  <c r="O38" i="1"/>
  <c r="S37" i="1"/>
  <c r="O37" i="1"/>
  <c r="N37" i="1"/>
  <c r="S36" i="1"/>
  <c r="O36" i="1"/>
  <c r="N36" i="1"/>
  <c r="S35" i="1"/>
  <c r="O35" i="1"/>
  <c r="O34" i="1"/>
  <c r="K34" i="1"/>
  <c r="K33" i="1"/>
  <c r="O32" i="1"/>
  <c r="N32" i="1"/>
  <c r="O31" i="1"/>
  <c r="N31" i="1"/>
  <c r="O30" i="1"/>
  <c r="K30" i="1"/>
  <c r="O29" i="1"/>
  <c r="K29" i="1"/>
  <c r="S13" i="1"/>
  <c r="O13" i="1"/>
  <c r="K13" i="1"/>
  <c r="J12" i="1"/>
  <c r="S12" i="1" s="1"/>
  <c r="I12" i="1"/>
  <c r="I11" i="1"/>
  <c r="I10" i="1" s="1"/>
  <c r="O41" i="1" l="1"/>
  <c r="N207" i="1"/>
  <c r="L75" i="1"/>
  <c r="K454" i="1"/>
  <c r="I300" i="1"/>
  <c r="O300" i="1" s="1"/>
  <c r="R300" i="1" s="1"/>
  <c r="J300" i="1"/>
  <c r="P300" i="1" s="1"/>
  <c r="O190" i="1"/>
  <c r="K204" i="1"/>
  <c r="J201" i="1"/>
  <c r="J180" i="1" s="1"/>
  <c r="S301" i="1"/>
  <c r="O301" i="1"/>
  <c r="S143" i="1"/>
  <c r="J389" i="1"/>
  <c r="J152" i="1"/>
  <c r="S152" i="1" s="1"/>
  <c r="O199" i="1"/>
  <c r="S398" i="1"/>
  <c r="T398" i="1" s="1"/>
  <c r="J397" i="1"/>
  <c r="P397" i="1" s="1"/>
  <c r="S397" i="1" s="1"/>
  <c r="T544" i="1"/>
  <c r="L514" i="1"/>
  <c r="N514" i="1" s="1"/>
  <c r="S190" i="1"/>
  <c r="O80" i="1"/>
  <c r="M190" i="1"/>
  <c r="O347" i="1"/>
  <c r="T347" i="1" s="1"/>
  <c r="T34" i="1"/>
  <c r="T536" i="1"/>
  <c r="J142" i="1"/>
  <c r="L427" i="1"/>
  <c r="O244" i="1"/>
  <c r="T244" i="1" s="1"/>
  <c r="K244" i="1"/>
  <c r="O238" i="1"/>
  <c r="T238" i="1" s="1"/>
  <c r="K238" i="1"/>
  <c r="O204" i="1"/>
  <c r="I201" i="1"/>
  <c r="O201" i="1" s="1"/>
  <c r="S132" i="1"/>
  <c r="O153" i="1"/>
  <c r="T153" i="1" s="1"/>
  <c r="I152" i="1"/>
  <c r="O152" i="1" s="1"/>
  <c r="O156" i="1"/>
  <c r="O150" i="1"/>
  <c r="T150" i="1" s="1"/>
  <c r="I142" i="1"/>
  <c r="O142" i="1" s="1"/>
  <c r="R142" i="1" s="1"/>
  <c r="R124" i="1" s="1"/>
  <c r="O28" i="1"/>
  <c r="K17" i="1"/>
  <c r="K18" i="1"/>
  <c r="K452" i="1"/>
  <c r="S504" i="1"/>
  <c r="N41" i="1"/>
  <c r="K234" i="1"/>
  <c r="K320" i="1"/>
  <c r="Q320" i="1" s="1"/>
  <c r="N105" i="1"/>
  <c r="T542" i="1"/>
  <c r="L27" i="1"/>
  <c r="T465" i="1"/>
  <c r="J10" i="1"/>
  <c r="S10" i="1" s="1"/>
  <c r="N194" i="1"/>
  <c r="T218" i="1"/>
  <c r="I389" i="1"/>
  <c r="T70" i="1"/>
  <c r="T531" i="1"/>
  <c r="T540" i="1"/>
  <c r="T554" i="1"/>
  <c r="O185" i="1"/>
  <c r="T265" i="1"/>
  <c r="T276" i="1"/>
  <c r="T396" i="1"/>
  <c r="O81" i="1"/>
  <c r="T349" i="1"/>
  <c r="O450" i="1"/>
  <c r="M449" i="1"/>
  <c r="O390" i="1"/>
  <c r="T501" i="1"/>
  <c r="O105" i="1"/>
  <c r="T110" i="1"/>
  <c r="T147" i="1"/>
  <c r="T193" i="1"/>
  <c r="O334" i="1"/>
  <c r="K12" i="1"/>
  <c r="T95" i="1"/>
  <c r="T541" i="1"/>
  <c r="T533" i="1"/>
  <c r="T529" i="1"/>
  <c r="T506" i="1"/>
  <c r="T502" i="1"/>
  <c r="T499" i="1"/>
  <c r="T489" i="1"/>
  <c r="T467" i="1"/>
  <c r="T416" i="1"/>
  <c r="T407" i="1"/>
  <c r="T321" i="1"/>
  <c r="T260" i="1"/>
  <c r="T224" i="1"/>
  <c r="T216" i="1"/>
  <c r="T217" i="1"/>
  <c r="T186" i="1"/>
  <c r="S105" i="1"/>
  <c r="K105" i="1"/>
  <c r="T48" i="1"/>
  <c r="T32" i="1"/>
  <c r="T46" i="1"/>
  <c r="K395" i="1"/>
  <c r="K398" i="1"/>
  <c r="T455" i="1"/>
  <c r="T457" i="1"/>
  <c r="K464" i="1"/>
  <c r="T476" i="1"/>
  <c r="T494" i="1"/>
  <c r="T519" i="1"/>
  <c r="T539" i="1"/>
  <c r="T547" i="1"/>
  <c r="I461" i="1"/>
  <c r="O461" i="1" s="1"/>
  <c r="T556" i="1"/>
  <c r="O62" i="1"/>
  <c r="K88" i="1"/>
  <c r="S168" i="1"/>
  <c r="T210" i="1"/>
  <c r="T234" i="1"/>
  <c r="N290" i="1"/>
  <c r="K318" i="1"/>
  <c r="K390" i="1"/>
  <c r="K410" i="1"/>
  <c r="T453" i="1"/>
  <c r="S462" i="1"/>
  <c r="T462" i="1" s="1"/>
  <c r="J461" i="1"/>
  <c r="S461" i="1" s="1"/>
  <c r="T492" i="1"/>
  <c r="K508" i="1"/>
  <c r="L57" i="1"/>
  <c r="O168" i="1"/>
  <c r="K192" i="1"/>
  <c r="T483" i="1"/>
  <c r="T543" i="1"/>
  <c r="T232" i="1"/>
  <c r="T394" i="1"/>
  <c r="O400" i="1"/>
  <c r="T538" i="1"/>
  <c r="T546" i="1"/>
  <c r="T558" i="1"/>
  <c r="J90" i="1"/>
  <c r="S90" i="1" s="1"/>
  <c r="T203" i="1"/>
  <c r="T550" i="1"/>
  <c r="N516" i="1"/>
  <c r="O515" i="1"/>
  <c r="R515" i="1" s="1"/>
  <c r="O516" i="1"/>
  <c r="R516" i="1" s="1"/>
  <c r="T545" i="1"/>
  <c r="T195" i="1"/>
  <c r="T198" i="1"/>
  <c r="T259" i="1"/>
  <c r="T267" i="1"/>
  <c r="T274" i="1"/>
  <c r="T226" i="1"/>
  <c r="I514" i="1"/>
  <c r="K231" i="1"/>
  <c r="Q231" i="1" s="1"/>
  <c r="T497" i="1"/>
  <c r="T268" i="1"/>
  <c r="T372" i="1"/>
  <c r="T412" i="1"/>
  <c r="T415" i="1"/>
  <c r="O192" i="1"/>
  <c r="T192" i="1" s="1"/>
  <c r="S156" i="1"/>
  <c r="T205" i="1"/>
  <c r="T340" i="1"/>
  <c r="T348" i="1"/>
  <c r="T352" i="1"/>
  <c r="T162" i="1"/>
  <c r="T258" i="1"/>
  <c r="T368" i="1"/>
  <c r="T391" i="1"/>
  <c r="T405" i="1"/>
  <c r="T403" i="1"/>
  <c r="T414" i="1"/>
  <c r="S410" i="1"/>
  <c r="T410" i="1" s="1"/>
  <c r="K369" i="1"/>
  <c r="O339" i="1"/>
  <c r="T350" i="1"/>
  <c r="T330" i="1"/>
  <c r="T331" i="1"/>
  <c r="T319" i="1"/>
  <c r="O307" i="1"/>
  <c r="T310" i="1"/>
  <c r="S307" i="1"/>
  <c r="K301" i="1"/>
  <c r="T269" i="1"/>
  <c r="T273" i="1"/>
  <c r="T266" i="1"/>
  <c r="T262" i="1"/>
  <c r="T257" i="1"/>
  <c r="K216" i="1"/>
  <c r="J215" i="1"/>
  <c r="L332" i="1"/>
  <c r="O332" i="1" s="1"/>
  <c r="T332" i="1" s="1"/>
  <c r="O333" i="1"/>
  <c r="T333" i="1" s="1"/>
  <c r="O12" i="1"/>
  <c r="T12" i="1" s="1"/>
  <c r="T47" i="1"/>
  <c r="O93" i="1"/>
  <c r="N98" i="1"/>
  <c r="O106" i="1"/>
  <c r="T107" i="1"/>
  <c r="O109" i="1"/>
  <c r="T139" i="1"/>
  <c r="K150" i="1"/>
  <c r="T154" i="1"/>
  <c r="T158" i="1"/>
  <c r="K185" i="1"/>
  <c r="T196" i="1"/>
  <c r="T202" i="1"/>
  <c r="K210" i="1"/>
  <c r="T261" i="1"/>
  <c r="T272" i="1"/>
  <c r="T308" i="1"/>
  <c r="T309" i="1"/>
  <c r="T329" i="1"/>
  <c r="K334" i="1"/>
  <c r="J339" i="1"/>
  <c r="T341" i="1"/>
  <c r="T353" i="1"/>
  <c r="K365" i="1"/>
  <c r="T371" i="1"/>
  <c r="K393" i="1"/>
  <c r="T395" i="1"/>
  <c r="T399" i="1"/>
  <c r="O452" i="1"/>
  <c r="T452" i="1" s="1"/>
  <c r="T459" i="1"/>
  <c r="T466" i="1"/>
  <c r="T473" i="1"/>
  <c r="T477" i="1"/>
  <c r="T481" i="1"/>
  <c r="T491" i="1"/>
  <c r="T496" i="1"/>
  <c r="T500" i="1"/>
  <c r="T503" i="1"/>
  <c r="T507" i="1"/>
  <c r="T509" i="1"/>
  <c r="T517" i="1"/>
  <c r="T530" i="1"/>
  <c r="T534" i="1"/>
  <c r="T549" i="1"/>
  <c r="T555" i="1"/>
  <c r="T60" i="1"/>
  <c r="O67" i="1"/>
  <c r="K364" i="1"/>
  <c r="O454" i="1"/>
  <c r="T454" i="1" s="1"/>
  <c r="T508" i="1"/>
  <c r="T13" i="1"/>
  <c r="T31" i="1"/>
  <c r="K81" i="1"/>
  <c r="N109" i="1"/>
  <c r="N142" i="1"/>
  <c r="N166" i="1"/>
  <c r="T191" i="1"/>
  <c r="K194" i="1"/>
  <c r="S194" i="1"/>
  <c r="O194" i="1"/>
  <c r="N201" i="1"/>
  <c r="T345" i="1"/>
  <c r="T351" i="1"/>
  <c r="T367" i="1"/>
  <c r="T402" i="1"/>
  <c r="K404" i="1"/>
  <c r="I449" i="1"/>
  <c r="T451" i="1"/>
  <c r="T456" i="1"/>
  <c r="T463" i="1"/>
  <c r="I472" i="1"/>
  <c r="O472" i="1" s="1"/>
  <c r="T474" i="1"/>
  <c r="T479" i="1"/>
  <c r="T485" i="1"/>
  <c r="T486" i="1"/>
  <c r="T488" i="1"/>
  <c r="T493" i="1"/>
  <c r="K498" i="1"/>
  <c r="I504" i="1"/>
  <c r="O504" i="1" s="1"/>
  <c r="T505" i="1"/>
  <c r="T528" i="1"/>
  <c r="T532" i="1"/>
  <c r="T537" i="1"/>
  <c r="T551" i="1"/>
  <c r="T553" i="1"/>
  <c r="O303" i="1"/>
  <c r="K307" i="1"/>
  <c r="K371" i="1"/>
  <c r="T460" i="1"/>
  <c r="T64" i="1"/>
  <c r="O10" i="1"/>
  <c r="S109" i="1"/>
  <c r="S185" i="1"/>
  <c r="S204" i="1"/>
  <c r="O11" i="1"/>
  <c r="T65" i="1"/>
  <c r="S80" i="1"/>
  <c r="K86" i="1"/>
  <c r="N93" i="1"/>
  <c r="T148" i="1"/>
  <c r="I215" i="1"/>
  <c r="O215" i="1" s="1"/>
  <c r="T45" i="1"/>
  <c r="O58" i="1"/>
  <c r="N62" i="1"/>
  <c r="S81" i="1"/>
  <c r="I85" i="1"/>
  <c r="O85" i="1" s="1"/>
  <c r="K91" i="1"/>
  <c r="O91" i="1" s="1"/>
  <c r="T91" i="1" s="1"/>
  <c r="T108" i="1"/>
  <c r="T135" i="1"/>
  <c r="T170" i="1"/>
  <c r="T141" i="1"/>
  <c r="T159" i="1"/>
  <c r="K188" i="1"/>
  <c r="T197" i="1"/>
  <c r="T33" i="1"/>
  <c r="T36" i="1"/>
  <c r="T134" i="1"/>
  <c r="T157" i="1"/>
  <c r="O222" i="1"/>
  <c r="R222" i="1" s="1"/>
  <c r="K225" i="1"/>
  <c r="O225" i="1" s="1"/>
  <c r="T225" i="1" s="1"/>
  <c r="T344" i="1"/>
  <c r="T211" i="1"/>
  <c r="T302" i="1"/>
  <c r="T304" i="1"/>
  <c r="T306" i="1"/>
  <c r="S318" i="1"/>
  <c r="T318" i="1" s="1"/>
  <c r="T320" i="1"/>
  <c r="I327" i="1"/>
  <c r="O327" i="1" s="1"/>
  <c r="T328" i="1"/>
  <c r="K330" i="1"/>
  <c r="K332" i="1"/>
  <c r="T335" i="1"/>
  <c r="O365" i="1"/>
  <c r="O364" i="1" s="1"/>
  <c r="T370" i="1"/>
  <c r="S390" i="1"/>
  <c r="S393" i="1"/>
  <c r="T393" i="1" s="1"/>
  <c r="I397" i="1"/>
  <c r="O397" i="1" s="1"/>
  <c r="R397" i="1" s="1"/>
  <c r="T401" i="1"/>
  <c r="O404" i="1"/>
  <c r="T404" i="1" s="1"/>
  <c r="T406" i="1"/>
  <c r="T413" i="1"/>
  <c r="N454" i="1"/>
  <c r="T458" i="1"/>
  <c r="K462" i="1"/>
  <c r="S464" i="1"/>
  <c r="T464" i="1" s="1"/>
  <c r="K466" i="1"/>
  <c r="T469" i="1"/>
  <c r="T478" i="1"/>
  <c r="T484" i="1"/>
  <c r="S498" i="1"/>
  <c r="T498" i="1" s="1"/>
  <c r="K500" i="1"/>
  <c r="K505" i="1"/>
  <c r="T548" i="1"/>
  <c r="T100" i="1"/>
  <c r="O101" i="1"/>
  <c r="O98" i="1" s="1"/>
  <c r="T223" i="1"/>
  <c r="J327" i="1"/>
  <c r="S327" i="1" s="1"/>
  <c r="S334" i="1"/>
  <c r="T369" i="1"/>
  <c r="T233" i="1"/>
  <c r="T256" i="1"/>
  <c r="T305" i="1"/>
  <c r="T409" i="1"/>
  <c r="T411" i="1"/>
  <c r="K458" i="1"/>
  <c r="T475" i="1"/>
  <c r="J449" i="1"/>
  <c r="T149" i="1"/>
  <c r="T138" i="1"/>
  <c r="T133" i="1"/>
  <c r="T144" i="1"/>
  <c r="T151" i="1"/>
  <c r="T140" i="1"/>
  <c r="T169" i="1"/>
  <c r="T146" i="1"/>
  <c r="T160" i="1"/>
  <c r="T136" i="1"/>
  <c r="T38" i="1"/>
  <c r="T161" i="1"/>
  <c r="T137" i="1"/>
  <c r="S98" i="1"/>
  <c r="S93" i="1"/>
  <c r="T53" i="1"/>
  <c r="K28" i="1"/>
  <c r="K516" i="1"/>
  <c r="T487" i="1"/>
  <c r="K487" i="1"/>
  <c r="K480" i="1"/>
  <c r="T482" i="1"/>
  <c r="T480" i="1"/>
  <c r="J472" i="1"/>
  <c r="S472" i="1" s="1"/>
  <c r="K473" i="1"/>
  <c r="T468" i="1"/>
  <c r="K468" i="1"/>
  <c r="K450" i="1"/>
  <c r="S450" i="1"/>
  <c r="N400" i="1"/>
  <c r="S400" i="1"/>
  <c r="K406" i="1"/>
  <c r="K400" i="1"/>
  <c r="T408" i="1"/>
  <c r="K408" i="1"/>
  <c r="K413" i="1"/>
  <c r="S365" i="1"/>
  <c r="M364" i="1"/>
  <c r="T366" i="1"/>
  <c r="N365" i="1"/>
  <c r="K328" i="1"/>
  <c r="S303" i="1"/>
  <c r="K303" i="1"/>
  <c r="N253" i="1"/>
  <c r="T255" i="1"/>
  <c r="K253" i="1"/>
  <c r="K254" i="1"/>
  <c r="K223" i="1"/>
  <c r="Q223" i="1" s="1"/>
  <c r="K190" i="1"/>
  <c r="T188" i="1"/>
  <c r="T189" i="1"/>
  <c r="K156" i="1"/>
  <c r="K153" i="1"/>
  <c r="T145" i="1"/>
  <c r="K143" i="1"/>
  <c r="K132" i="1"/>
  <c r="I131" i="1"/>
  <c r="O121" i="1" s="1"/>
  <c r="S131" i="1"/>
  <c r="T166" i="1"/>
  <c r="T167" i="1"/>
  <c r="K161" i="1"/>
  <c r="T99" i="1"/>
  <c r="T52" i="1"/>
  <c r="T30" i="1"/>
  <c r="T94" i="1"/>
  <c r="T68" i="1"/>
  <c r="T29" i="1"/>
  <c r="T35" i="1"/>
  <c r="T44" i="1"/>
  <c r="T55" i="1"/>
  <c r="T89" i="1"/>
  <c r="T37" i="1"/>
  <c r="T49" i="1"/>
  <c r="T63" i="1"/>
  <c r="T82" i="1"/>
  <c r="T87" i="1"/>
  <c r="S88" i="1"/>
  <c r="T88" i="1" s="1"/>
  <c r="J85" i="1"/>
  <c r="S86" i="1"/>
  <c r="T86" i="1" s="1"/>
  <c r="S62" i="1"/>
  <c r="K62" i="1"/>
  <c r="T61" i="1"/>
  <c r="K58" i="1"/>
  <c r="Q58" i="1" s="1"/>
  <c r="I57" i="1"/>
  <c r="I23" i="1" s="1"/>
  <c r="T92" i="1"/>
  <c r="T39" i="1"/>
  <c r="T51" i="1"/>
  <c r="T59" i="1"/>
  <c r="N43" i="1"/>
  <c r="T50" i="1"/>
  <c r="K43" i="1"/>
  <c r="N28" i="1"/>
  <c r="T66" i="1"/>
  <c r="K67" i="1"/>
  <c r="S67" i="1"/>
  <c r="M180" i="1" l="1"/>
  <c r="N178" i="1" s="1"/>
  <c r="N190" i="1"/>
  <c r="O373" i="1"/>
  <c r="I75" i="1"/>
  <c r="T121" i="1"/>
  <c r="I124" i="1"/>
  <c r="S300" i="1"/>
  <c r="S201" i="1"/>
  <c r="T201" i="1" s="1"/>
  <c r="J124" i="1"/>
  <c r="T301" i="1"/>
  <c r="S75" i="1"/>
  <c r="L23" i="1"/>
  <c r="L513" i="1" s="1"/>
  <c r="Q43" i="1"/>
  <c r="M559" i="1"/>
  <c r="S215" i="1"/>
  <c r="T215" i="1" s="1"/>
  <c r="J209" i="1"/>
  <c r="O376" i="1"/>
  <c r="P389" i="1"/>
  <c r="S389" i="1" s="1"/>
  <c r="O514" i="1"/>
  <c r="R514" i="1" s="1"/>
  <c r="O427" i="1"/>
  <c r="K152" i="1"/>
  <c r="I180" i="1"/>
  <c r="T80" i="1"/>
  <c r="Q516" i="1"/>
  <c r="P142" i="1"/>
  <c r="P124" i="1" s="1"/>
  <c r="S142" i="1"/>
  <c r="S124" i="1" s="1"/>
  <c r="T143" i="1"/>
  <c r="O389" i="1"/>
  <c r="R389" i="1" s="1"/>
  <c r="K427" i="1"/>
  <c r="S427" i="1"/>
  <c r="T204" i="1"/>
  <c r="O290" i="1"/>
  <c r="K290" i="1"/>
  <c r="K201" i="1"/>
  <c r="O27" i="1"/>
  <c r="K41" i="1"/>
  <c r="K20" i="1"/>
  <c r="T17" i="1"/>
  <c r="K19" i="1"/>
  <c r="N27" i="1"/>
  <c r="K90" i="1"/>
  <c r="O90" i="1" s="1"/>
  <c r="T90" i="1" s="1"/>
  <c r="N373" i="1"/>
  <c r="K22" i="1"/>
  <c r="K16" i="1"/>
  <c r="T156" i="1"/>
  <c r="T105" i="1"/>
  <c r="T231" i="1"/>
  <c r="N124" i="1"/>
  <c r="T365" i="1"/>
  <c r="T390" i="1"/>
  <c r="K21" i="1"/>
  <c r="O336" i="1"/>
  <c r="T185" i="1"/>
  <c r="K27" i="1"/>
  <c r="K15" i="1"/>
  <c r="T81" i="1"/>
  <c r="K10" i="1"/>
  <c r="T10" i="1"/>
  <c r="N300" i="1"/>
  <c r="K389" i="1"/>
  <c r="Q389" i="1" s="1"/>
  <c r="K449" i="1"/>
  <c r="K80" i="1"/>
  <c r="S449" i="1"/>
  <c r="T334" i="1"/>
  <c r="N57" i="1"/>
  <c r="K356" i="1"/>
  <c r="O57" i="1"/>
  <c r="O42" i="1" s="1"/>
  <c r="T450" i="1"/>
  <c r="T93" i="1"/>
  <c r="T168" i="1"/>
  <c r="T516" i="1"/>
  <c r="T307" i="1"/>
  <c r="K300" i="1"/>
  <c r="I209" i="1"/>
  <c r="K215" i="1"/>
  <c r="N180" i="1"/>
  <c r="T62" i="1"/>
  <c r="T58" i="1"/>
  <c r="T400" i="1"/>
  <c r="O449" i="1"/>
  <c r="K461" i="1"/>
  <c r="T109" i="1"/>
  <c r="O356" i="1"/>
  <c r="T504" i="1"/>
  <c r="K514" i="1"/>
  <c r="Q514" i="1" s="1"/>
  <c r="T190" i="1"/>
  <c r="T472" i="1"/>
  <c r="T461" i="1"/>
  <c r="T294" i="1"/>
  <c r="T98" i="1"/>
  <c r="K327" i="1"/>
  <c r="T327" i="1"/>
  <c r="S339" i="1"/>
  <c r="T339" i="1" s="1"/>
  <c r="S336" i="1"/>
  <c r="K504" i="1"/>
  <c r="T194" i="1"/>
  <c r="T28" i="1"/>
  <c r="T152" i="1"/>
  <c r="S253" i="1"/>
  <c r="K142" i="1"/>
  <c r="T132" i="1"/>
  <c r="T41" i="1"/>
  <c r="N515" i="1"/>
  <c r="T515" i="1"/>
  <c r="K515" i="1"/>
  <c r="K472" i="1"/>
  <c r="K397" i="1"/>
  <c r="Q397" i="1" s="1"/>
  <c r="T397" i="1"/>
  <c r="S364" i="1"/>
  <c r="T364" i="1" s="1"/>
  <c r="N364" i="1"/>
  <c r="T303" i="1"/>
  <c r="T254" i="1"/>
  <c r="K222" i="1"/>
  <c r="Q222" i="1" s="1"/>
  <c r="T222" i="1"/>
  <c r="O131" i="1"/>
  <c r="O124" i="1" s="1"/>
  <c r="K131" i="1"/>
  <c r="T43" i="1"/>
  <c r="S85" i="1"/>
  <c r="T85" i="1" s="1"/>
  <c r="K85" i="1"/>
  <c r="N75" i="1"/>
  <c r="K57" i="1"/>
  <c r="Q57" i="1" s="1"/>
  <c r="T67" i="1"/>
  <c r="R57" i="1" l="1"/>
  <c r="S180" i="1"/>
  <c r="Q300" i="1"/>
  <c r="J559" i="1"/>
  <c r="P559" i="1" s="1"/>
  <c r="O180" i="1"/>
  <c r="T178" i="1"/>
  <c r="O23" i="1"/>
  <c r="R23" i="1" s="1"/>
  <c r="P513" i="1"/>
  <c r="O75" i="1"/>
  <c r="T75" i="1" s="1"/>
  <c r="T514" i="1"/>
  <c r="T427" i="1"/>
  <c r="S376" i="1"/>
  <c r="T376" i="1" s="1"/>
  <c r="K376" i="1"/>
  <c r="K180" i="1"/>
  <c r="R27" i="1"/>
  <c r="T131" i="1"/>
  <c r="Q515" i="1"/>
  <c r="Q142" i="1"/>
  <c r="Q124" i="1" s="1"/>
  <c r="T389" i="1"/>
  <c r="Q27" i="1"/>
  <c r="I513" i="1"/>
  <c r="I559" i="1" s="1"/>
  <c r="T27" i="1"/>
  <c r="T290" i="1"/>
  <c r="T18" i="1"/>
  <c r="L559" i="1"/>
  <c r="T19" i="1"/>
  <c r="T16" i="1"/>
  <c r="T22" i="1"/>
  <c r="T21" i="1"/>
  <c r="K14" i="1"/>
  <c r="T57" i="1"/>
  <c r="T449" i="1"/>
  <c r="N23" i="1"/>
  <c r="S209" i="1"/>
  <c r="O209" i="1"/>
  <c r="O207" i="1"/>
  <c r="K209" i="1"/>
  <c r="K373" i="1"/>
  <c r="T300" i="1"/>
  <c r="T373" i="1"/>
  <c r="T253" i="1"/>
  <c r="T336" i="1"/>
  <c r="K336" i="1"/>
  <c r="K75" i="1"/>
  <c r="N356" i="1"/>
  <c r="S356" i="1"/>
  <c r="T356" i="1" s="1"/>
  <c r="K124" i="1"/>
  <c r="K23" i="1"/>
  <c r="S513" i="1" l="1"/>
  <c r="Q23" i="1"/>
  <c r="Q513" i="1" s="1"/>
  <c r="R513" i="1"/>
  <c r="O513" i="1"/>
  <c r="T124" i="1"/>
  <c r="T142" i="1"/>
  <c r="T14" i="1"/>
  <c r="T277" i="1"/>
  <c r="T20" i="1"/>
  <c r="O559" i="1"/>
  <c r="R559" i="1" s="1"/>
  <c r="N559" i="1"/>
  <c r="T23" i="1"/>
  <c r="T15" i="1"/>
  <c r="T209" i="1"/>
  <c r="N513" i="1"/>
  <c r="K207" i="1"/>
  <c r="S207" i="1"/>
  <c r="K559" i="1"/>
  <c r="K513" i="1"/>
  <c r="Q559" i="1" l="1"/>
  <c r="S559" i="1"/>
  <c r="T207" i="1"/>
  <c r="T180" i="1" l="1"/>
  <c r="T513" i="1"/>
  <c r="T559" i="1"/>
</calcChain>
</file>

<file path=xl/sharedStrings.xml><?xml version="1.0" encoding="utf-8"?>
<sst xmlns="http://schemas.openxmlformats.org/spreadsheetml/2006/main" count="1342" uniqueCount="891">
  <si>
    <t>рублей</t>
  </si>
  <si>
    <t>Наименование</t>
  </si>
  <si>
    <t>целевая статья</t>
  </si>
  <si>
    <t>краевой, федеральный бюджет</t>
  </si>
  <si>
    <t>всего</t>
  </si>
  <si>
    <t>Код бюджетной классификации</t>
  </si>
  <si>
    <t>ведомство</t>
  </si>
  <si>
    <t>утвержденные бюджетные назначения</t>
  </si>
  <si>
    <t>% исполнения</t>
  </si>
  <si>
    <t>исполнено за 1 квартал 2016 года</t>
  </si>
  <si>
    <t>ГРБС</t>
  </si>
  <si>
    <t>Рз,Пр</t>
  </si>
  <si>
    <t>ЦСР</t>
  </si>
  <si>
    <t>ВР</t>
  </si>
  <si>
    <t>1.</t>
  </si>
  <si>
    <t>Муниципальная программа "Развитие здравоохранения на территории Яковлевского района" на 2014-2019 годы</t>
  </si>
  <si>
    <t>000</t>
  </si>
  <si>
    <t>01 0 00 00000</t>
  </si>
  <si>
    <t xml:space="preserve">Администрация Яковлевского муниципального района </t>
  </si>
  <si>
    <t>977</t>
  </si>
  <si>
    <t>01 1 00 00000</t>
  </si>
  <si>
    <t xml:space="preserve">Мероприятия по созданию условий для установки и ввода в эксплуатацию модульных фельдшерско-акушерских пунктов </t>
  </si>
  <si>
    <t>01 1 00 20010</t>
  </si>
  <si>
    <t>2.</t>
  </si>
  <si>
    <t>02 0 00 00000</t>
  </si>
  <si>
    <t>2.1.</t>
  </si>
  <si>
    <t>0701</t>
  </si>
  <si>
    <t>980</t>
  </si>
  <si>
    <t>02 1 00 00000</t>
  </si>
  <si>
    <t xml:space="preserve">Основное мероприятие "Реализация образовательных программ дошкольного образования" </t>
  </si>
  <si>
    <t>02 1 01 00000</t>
  </si>
  <si>
    <t>Модернизация системы дошкольного образования</t>
  </si>
  <si>
    <t>02 1 01 20020</t>
  </si>
  <si>
    <t>Мероприятия по укреплению общественной безопасности, профилактике экстремизма и терроризма</t>
  </si>
  <si>
    <t>02 1 01 20030</t>
  </si>
  <si>
    <t>Расходы на обеспечение деятельности (оказание услуг, выполнение работ) муниципальных учреждений</t>
  </si>
  <si>
    <t>02 0 01 70010</t>
  </si>
  <si>
    <t>-</t>
  </si>
  <si>
    <t>Меры социальной поддержки педагогических работников муниципальных образовательных организаций Приморский края</t>
  </si>
  <si>
    <t>02 0 Е1 93140</t>
  </si>
  <si>
    <t>Обеспечение бесплатным питанием детей, осваивающих обязательные программы дошкольного образования: детей-сирот и детей, оставшихся без попечения родителей; детей-инвалидов; детей с туберкулезной интоксикацией; детей из семей, имеющих трех и более несовершеннолетних детей, а также детей, в возрасте до двадцати двух лет, обучающихся по очной форме обучения в образовательных организациях</t>
  </si>
  <si>
    <t>02 1 01 21240</t>
  </si>
  <si>
    <t>02 1 01 70010</t>
  </si>
  <si>
    <t>Расходы на капитальный ремонт зданий и благоустройство территорий дошкольных учреждений</t>
  </si>
  <si>
    <t>02 1 01 S2020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</si>
  <si>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</si>
  <si>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</si>
  <si>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Реализация проектов инициативного бюджетирования по направлению "Твой проект"</t>
  </si>
  <si>
    <t>02 1 01 92360</t>
  </si>
  <si>
    <t>02 1 01 S2360</t>
  </si>
  <si>
    <t>02 1 01 93070</t>
  </si>
  <si>
    <t>2.2.</t>
  </si>
  <si>
    <t>0702</t>
  </si>
  <si>
    <t>02 2 00 00000</t>
  </si>
  <si>
    <t>Основное мероприятие "Реализация программ начального общего, основного общего и среднего образования"</t>
  </si>
  <si>
    <t>02 2 01 00000</t>
  </si>
  <si>
    <t>02 2 01 20030</t>
  </si>
  <si>
    <t>Расходы бюджетам муниципальных образований Приморского края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</si>
  <si>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02 2 01 50970</t>
  </si>
  <si>
    <t>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Федерации, обучающихся в общеобразовательных организациях в период учебного процесса</t>
  </si>
  <si>
    <t>02 2 01 21230</t>
  </si>
  <si>
    <t>02 2 01 70010</t>
  </si>
  <si>
    <t>02 2 01 93060</t>
  </si>
  <si>
    <t>02 2 01 93150</t>
  </si>
  <si>
    <t>02 2 01 R3040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</si>
  <si>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</si>
  <si>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</si>
  <si>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</si>
  <si>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2 ЕВ 51790</t>
  </si>
  <si>
    <t>02 3 00 00000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</si>
  <si>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</si>
  <si>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 xml:space="preserve">02 3 01 00000 </t>
  </si>
  <si>
    <t>02 3 01 70010</t>
  </si>
  <si>
    <t>Основное мероприятие "Организация и обеспечение отдыха и оздоровления детей и подростков"</t>
  </si>
  <si>
    <t>02 3 02 00000</t>
  </si>
  <si>
    <t>Создание условий для отдыха, оздоровления, занятости детей и подростков</t>
  </si>
  <si>
    <t>02 3 02 20070</t>
  </si>
  <si>
    <t>02 3 02 93080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</si>
  <si>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направлений</t>
  </si>
  <si>
    <t>02 0 Е2 54910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</si>
  <si>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</si>
  <si>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0709</t>
  </si>
  <si>
    <t>3.</t>
  </si>
  <si>
    <t>03 0 00 00000</t>
  </si>
  <si>
    <t>03 1 00 00000</t>
  </si>
  <si>
    <t>03 1 01 00000</t>
  </si>
  <si>
    <t>Обеспечение беспрепятственного доступа инвалидов к объектам социальной инфраструктуры и информации</t>
  </si>
  <si>
    <t>03 1 01 20080</t>
  </si>
  <si>
    <t>03 2 00 00000</t>
  </si>
  <si>
    <t>Основное мероприятие "Выплата доплат к пенсии"</t>
  </si>
  <si>
    <t>03 2 01 00000</t>
  </si>
  <si>
    <t>03 2 02 00000</t>
  </si>
  <si>
    <t>Мероприятия по социализации пожилых людей в обществе</t>
  </si>
  <si>
    <t>03 2 02 80050</t>
  </si>
  <si>
    <t>Подпрограмма "Социальная поддержка молодых специалистов здравоохранения в Яковлевском муниципальном районе" на 2019 - 2025 годы</t>
  </si>
  <si>
    <t>982</t>
  </si>
  <si>
    <t>03 3 00 00000</t>
  </si>
  <si>
    <t>Основное мероприятие "Социальная поддержка молодых специалистов здравоохранения"</t>
  </si>
  <si>
    <t>03 3 01 00000</t>
  </si>
  <si>
    <t>Мероприятия по социальной поддержке молодых специалистов здравоохранения</t>
  </si>
  <si>
    <t>03 3 01 80080</t>
  </si>
  <si>
    <t>03 4 00 00000</t>
  </si>
  <si>
    <t>Основное мероприятие: "Обеспечение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помещениями"</t>
  </si>
  <si>
    <t>03 4 01 R0820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</si>
  <si>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</si>
  <si>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деятельность"</t>
  </si>
  <si>
    <t>03 0 01 00000</t>
  </si>
  <si>
    <t>Муниципальное казенное учреждение "Центр обеспечения и сопровождения образования" Яковлевского муниципального района</t>
  </si>
  <si>
    <t>0330000</t>
  </si>
  <si>
    <t>Компенсация части платы , взимаемой с родителей (законных представителей)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</si>
  <si>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03 0 01 80100</t>
  </si>
  <si>
    <t>Отдельное мероприятие "Расходы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семью"</t>
  </si>
  <si>
    <t>03 0 02 00000</t>
  </si>
  <si>
    <t>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</si>
  <si>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03 0 02 52600</t>
  </si>
  <si>
    <t>4.</t>
  </si>
  <si>
    <t>04 0 00 00000</t>
  </si>
  <si>
    <t>04 1 00 00000</t>
  </si>
  <si>
    <t>Основное мероприятие "Обеспечение деятельности учреждений культуры"</t>
  </si>
  <si>
    <t>04 1 01 00000</t>
  </si>
  <si>
    <t>Организация проведения социально-значимых культурно-массовых мероприятий</t>
  </si>
  <si>
    <t>04 1 01 20090</t>
  </si>
  <si>
    <t>Мероприятия по приобретению музыкальных инструментов и художественного инвентаря</t>
  </si>
  <si>
    <t>04 1 01 20540</t>
  </si>
  <si>
    <t>04 1 01 20720</t>
  </si>
  <si>
    <t>Капитальный ремонт муниципальных учреждений</t>
  </si>
  <si>
    <t>04 1 01 40080</t>
  </si>
  <si>
    <t>04 1 01 70010</t>
  </si>
  <si>
    <t>Приобретение музыкальных инструментов и художественного инвентаря для учреждений дополнительного образования в сфере культуры</t>
  </si>
  <si>
    <t>04 1 01 92480</t>
  </si>
  <si>
    <t>Поддержка лучших работников муниципальных учреждений культуры, находящихся на территории сельских поселений за счет средств районного бюджета</t>
  </si>
  <si>
    <t>04 1 01 S0390</t>
  </si>
  <si>
    <t>Софинансирование муниципальных программ по поддержке социально-ориентированных некоммерческих организаций по итогам конкурсного отбора</t>
  </si>
  <si>
    <t>Поддержка муниципальных учреждений культуры за счет средств районного бюджета</t>
  </si>
  <si>
    <t>04 1 01 S0400</t>
  </si>
  <si>
    <t>4.2.</t>
  </si>
  <si>
    <t>0801</t>
  </si>
  <si>
    <t>04 2 00 00000</t>
  </si>
  <si>
    <t>Основное мероприятие "Обеспечение деятельности библиотек"</t>
  </si>
  <si>
    <t>04 2 01 00000</t>
  </si>
  <si>
    <t>Организация и проведение мероприятий по развитию библиотечного дела, популяризации чтения</t>
  </si>
  <si>
    <t>04 2 01 20230</t>
  </si>
  <si>
    <t>04 2 01 70010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</si>
  <si>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обеспечением библиотек</t>
  </si>
  <si>
    <t>Расходы на комплектование книжных фондов и обеспечение информационно-техническим оборудованием библиотек</t>
  </si>
  <si>
    <t>04 2 01 S2540</t>
  </si>
  <si>
    <t>Расходы бюджетов муниципальных образований на государственную поддержку лучших работников муниципальных учреждений культуры, находящихся на территории сельских поселений</t>
  </si>
  <si>
    <t>4 2 01 L5192</t>
  </si>
  <si>
    <t>Основное мероприятие "Строительство библиотек"</t>
  </si>
  <si>
    <t>04 2 02 00000</t>
  </si>
  <si>
    <t>0804</t>
  </si>
  <si>
    <t>04 3 00 00000</t>
  </si>
  <si>
    <t>Основное мероприятие "Организация мероприятий, направленных на патриотическое воспитание граждан"</t>
  </si>
  <si>
    <t>04 3 01 00000</t>
  </si>
  <si>
    <t>4.3.</t>
  </si>
  <si>
    <t>Мероприятия</t>
  </si>
  <si>
    <t>0000000</t>
  </si>
  <si>
    <t>Основное мероприятие "Содержание и ремонт памятников и объектов культурного наследия"</t>
  </si>
  <si>
    <t>04 3 02 00000</t>
  </si>
  <si>
    <t>Содержание и ремонт памятников и объектов культурного наследия</t>
  </si>
  <si>
    <t>04 3 02 20320</t>
  </si>
  <si>
    <t>Мероприятия по разработке проекта зон охраны  объекта культурного наследия и историко-культурной экспертизы проекта</t>
  </si>
  <si>
    <t>04 3 02 20560</t>
  </si>
  <si>
    <t>Реализация федеральной целевой программы "Увековечение памяти погибших при защите Отечества на 2019-2024 годы"</t>
  </si>
  <si>
    <t>04 3 02 L2990</t>
  </si>
  <si>
    <t>04 3 02 S2990</t>
  </si>
  <si>
    <t>Отдельное мероприятие "Мероприятие по осуществлению руководства и управления в сфере культуры"</t>
  </si>
  <si>
    <t>04 0 01 70010</t>
  </si>
  <si>
    <t>Мероприятия Муниципальной программы "Развитие культуры в Яковлевском муниципальном районе" на 2014-2017 годы</t>
  </si>
  <si>
    <t>0450000</t>
  </si>
  <si>
    <t>Разработка проектно-сметной документации на реконструкцию</t>
  </si>
  <si>
    <t>0452012</t>
  </si>
  <si>
    <t>Разработка проектно-сметной документации на строительство</t>
  </si>
  <si>
    <t>0452013</t>
  </si>
  <si>
    <t>Отдельное мероприятие "Осуществление мер социальной поддержки педагогическим работникам образовательных организаций"</t>
  </si>
  <si>
    <t>04 0 Е1 93140</t>
  </si>
  <si>
    <t>5.</t>
  </si>
  <si>
    <t>05 0 00 00000</t>
  </si>
  <si>
    <t>0500000</t>
  </si>
  <si>
    <t>Мероприятия по обеспечению земельными участками граждан, имеющих трех и более детей под строительство индивидуальных жилых домов</t>
  </si>
  <si>
    <t>0502011</t>
  </si>
  <si>
    <t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жилья экономкласса</t>
  </si>
  <si>
    <t>0519216</t>
  </si>
  <si>
    <t>Субсидии на мероприятия 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 комфортным жильем и коммунальными услугами граждан Россйиской Федерации"</t>
  </si>
  <si>
    <t>0515020</t>
  </si>
  <si>
    <t>Отдельное мероприятия "Содержание муниципального жилищного фонда"</t>
  </si>
  <si>
    <t>05 0 01 00000</t>
  </si>
  <si>
    <t>Отдельное мероприятияе "Содержание территории Яковлевского муниципального района"</t>
  </si>
  <si>
    <t>05 0 02 00000</t>
  </si>
  <si>
    <t>Содержание территории Яковлевского муниципального района</t>
  </si>
  <si>
    <t>05 0 02 20280</t>
  </si>
  <si>
    <t>Отдельное мероприятие "Содержание и модернизация коммунальной инфраструктуры"</t>
  </si>
  <si>
    <t>05 0 03 00000</t>
  </si>
  <si>
    <t>Отдельное мероприятие "Обеспечение качественным водоснабжением жителей многоквартирных домов жд.ст. Варфоломеевка, жд.ст.Сысоевка"</t>
  </si>
  <si>
    <t>05 0 04 00000</t>
  </si>
  <si>
    <t>Обеспечение качественным водоснабжением жителей многоквартирных домов жд.сь.  Варфоломеевка, жд.ст. Сысоевка</t>
  </si>
  <si>
    <t>05 0 04 20420</t>
  </si>
  <si>
    <t>Отдельное мероприятие "Реконструкция очистных сооружений"</t>
  </si>
  <si>
    <t>05 0 05 00000</t>
  </si>
  <si>
    <t>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</si>
  <si>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05 0 05 92320</t>
  </si>
  <si>
    <t>Строительство и реконструкция (модернизация) объектов питьевого водоснабжения (объекты муниципальной собственности)</t>
  </si>
  <si>
    <t>05 0 F5 52432</t>
  </si>
  <si>
    <t>Отдельное мероприятие "Обеспечение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</si>
  <si>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Отдельное мероприятие "Приобретение спецтехники для обеспечения качественным водоснабжением жителей Яковлевского муниципального района"</t>
  </si>
  <si>
    <t>05 0 08 00000</t>
  </si>
  <si>
    <t>Приобретение спецтехники для обеспечения качественным водоснабжением жителей Яковлевского муниципального района</t>
  </si>
  <si>
    <t>05 0 08 20730</t>
  </si>
  <si>
    <t>6.</t>
  </si>
  <si>
    <t>06 0 00 00000</t>
  </si>
  <si>
    <t>Отдельное мероприятие "Мероприятия по обеспечению сил и средств гражданской обороны и чрезвычайных ситуаций"</t>
  </si>
  <si>
    <t>06 0 01 00000</t>
  </si>
  <si>
    <t>Обеспечение запасами материальных средств</t>
  </si>
  <si>
    <t>06 0 01 20110</t>
  </si>
  <si>
    <t>06 1 00 00000</t>
  </si>
  <si>
    <t>Проведение мероприятий по обеспечению пожарной безопасности в населенных пунктах</t>
  </si>
  <si>
    <t>7.</t>
  </si>
  <si>
    <t>0502</t>
  </si>
  <si>
    <t>07 0 00 00000</t>
  </si>
  <si>
    <t>07 0 01 00000</t>
  </si>
  <si>
    <t>Отдельное мероприятие "Мероприятия по разработке проекта ликвидации действующей свалки твердых коммунальных отходов с. Яковлевка"</t>
  </si>
  <si>
    <t>07 0 02 00000</t>
  </si>
  <si>
    <t>07 0 04 00000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</si>
  <si>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</si>
  <si>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07 0 06 0000</t>
  </si>
  <si>
    <t>8.</t>
  </si>
  <si>
    <t>1102</t>
  </si>
  <si>
    <t>08 0 00 00000</t>
  </si>
  <si>
    <t>Отдельное мероприятие "Развитие физической культуры и спорта"</t>
  </si>
  <si>
    <t>08 0 01 00000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</si>
  <si>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</si>
  <si>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08 0 01 20660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</si>
  <si>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</si>
  <si>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>08 0 01 20670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</si>
  <si>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</si>
  <si>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08 0 01 20680</t>
  </si>
  <si>
    <t>Капитальный ремонт лыжной базы с. Яковлевка</t>
  </si>
  <si>
    <t>08 0 01 20690</t>
  </si>
  <si>
    <t>Приобретение спортивного инвентаря в образовательных учреждениях Яковлевского муниципального района</t>
  </si>
  <si>
    <t>08 0 01 20700</t>
  </si>
  <si>
    <t>Плоскостное спортивное сооружение. Комбинированный спортивный комплекс (для игровых видов спорта и тренажерный сектор) с. Варфоломеевка в том числе закупка, монтаж спортивно-технологического оборудования, разработка проектно-сметной документации</t>
  </si>
  <si>
    <t>08 0 01 20710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</si>
  <si>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 (МБОУ СОШ №1), в том числе закупка, монтаж спортивно-технологического оборудования, разработка проектно-сметной документации </t>
  </si>
  <si>
    <t>08 0 01 21060</t>
  </si>
  <si>
    <t xml:space="preserve">Плоскостное спортивное сооружение. Комбинированный спортивный комплекс (для игровых видов спорта и тренажерный сектор) с. Яблоновка, в том числе закупка, монтаж спортивно-технологического оборудования, разработка проектно-сметной документации </t>
  </si>
  <si>
    <t>08 0 01 21070</t>
  </si>
  <si>
    <t>Расходы на проектирование (включая государственную экспертизу), строительство спортивной площадки при МБОУ СОШ №2 с. Новосысоевка</t>
  </si>
  <si>
    <t>08 0 01 21150</t>
  </si>
  <si>
    <t>Благоустройство хоккейных коробок, спортивных площадок</t>
  </si>
  <si>
    <t>08 0 01 21190</t>
  </si>
  <si>
    <t>Плоскостное спортивное сооружение. Спортивный комплекс (тренажерный сектор) с. Покровка, в том числе:закупка, монтаж спортивно-технологического оборудования, разработка проектно-сметной документации</t>
  </si>
  <si>
    <t>08 0 01 21220</t>
  </si>
  <si>
    <t>Строительство (ремонт, реконструкция) спортивных сооружений</t>
  </si>
  <si>
    <t>08 0 01 40120</t>
  </si>
  <si>
    <t>Ремонт, реконструкция спортивных залов</t>
  </si>
  <si>
    <t>08 0 01 40130</t>
  </si>
  <si>
    <t>Организация физкультурно-спортивной работы по месту жительства</t>
  </si>
  <si>
    <t>08 0 01 92190</t>
  </si>
  <si>
    <t>08 0 01 S2190</t>
  </si>
  <si>
    <t>Расходы на приобретение и поставку спортивного инвентаря, спортивного оборудования и иного имущества для развития лыжного спорта</t>
  </si>
  <si>
    <t>08 0 Р5 92230</t>
  </si>
  <si>
    <t>08 0 Р5 S2230</t>
  </si>
  <si>
    <t>08 0 01 92360</t>
  </si>
  <si>
    <t>08 0 01 S2360</t>
  </si>
  <si>
    <t>10.</t>
  </si>
  <si>
    <t>10 0 00 00000</t>
  </si>
  <si>
    <t>Отдельное мероприятие "Содержание дорожной сети"</t>
  </si>
  <si>
    <t>10 0 01 00000</t>
  </si>
  <si>
    <t>10.1.</t>
  </si>
  <si>
    <t>0409</t>
  </si>
  <si>
    <t>Содержание автомобильных дорог</t>
  </si>
  <si>
    <t>10 0 01 20360</t>
  </si>
  <si>
    <t>Отдельное мероприятие "Обеспечение безопасности дорожного движения"</t>
  </si>
  <si>
    <t>10 0 02 00000</t>
  </si>
  <si>
    <t>Расходы по обеспечению безопасности дорожного движения</t>
  </si>
  <si>
    <t>10 0 02 20300</t>
  </si>
  <si>
    <t>10 0 02 92360</t>
  </si>
  <si>
    <t>10 0 02 S2360</t>
  </si>
  <si>
    <t>Отдельное мероприятие "Капитальный ремонт и ремонт автомобильных  дорог общего пользования населенных пунктов"</t>
  </si>
  <si>
    <t>10 0 03 00000</t>
  </si>
  <si>
    <t xml:space="preserve">Капитальный ремонт и ремонт автомобильных дорог общего пользования населенных пунктов </t>
  </si>
  <si>
    <t>10 0 03 40050</t>
  </si>
  <si>
    <t>10 0  03 S2390</t>
  </si>
  <si>
    <t>Отдельное мероприятие "Проектирование и строительство автомобильных дорог общего пользования"</t>
  </si>
  <si>
    <t>10 0 04 00000</t>
  </si>
  <si>
    <t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за счет средств местного бюджета</t>
  </si>
  <si>
    <t>10 0 04 20370</t>
  </si>
  <si>
    <t>Отдельное мероприятие "Приобретение дорожной техники, оборудования (приборов и устройств)"</t>
  </si>
  <si>
    <t>10 0 05 00000</t>
  </si>
  <si>
    <t>10 0 05 20380</t>
  </si>
  <si>
    <t>Отдельное мероприятие "Организация транспортного обслуживания населения"</t>
  </si>
  <si>
    <t>10 0 06 00000</t>
  </si>
  <si>
    <t>11.</t>
  </si>
  <si>
    <t>11 0 00 00000</t>
  </si>
  <si>
    <t>971</t>
  </si>
  <si>
    <t>11 0 02 00000</t>
  </si>
  <si>
    <t>12.</t>
  </si>
  <si>
    <t>Отдельное мероприятия "Обучение по программе переподготовки в области информационной безопасности"</t>
  </si>
  <si>
    <t>11 0 03 00000</t>
  </si>
  <si>
    <t>Обучение по программе переподготовки в области информационной безопасности</t>
  </si>
  <si>
    <t>11 0 03 20600</t>
  </si>
  <si>
    <t>11 0 04 00000</t>
  </si>
  <si>
    <t>Обеспечение компьютерной и оргтехникой</t>
  </si>
  <si>
    <t>11 0 04 20610</t>
  </si>
  <si>
    <t>13.</t>
  </si>
  <si>
    <t>0405</t>
  </si>
  <si>
    <t>13 0 00 00000</t>
  </si>
  <si>
    <t>Основное мероприятие «Улучшение жилищных условий граждан, проживающих в Яковлевском муниципальном районе»</t>
  </si>
  <si>
    <t>13 2 01 00000</t>
  </si>
  <si>
    <t>Социальные выплаты на обеспечение жильем граждан Российской Федерации, проживающих в сельской местности</t>
  </si>
  <si>
    <t>13 2 01 80090</t>
  </si>
  <si>
    <t>13 0 01 00000</t>
  </si>
  <si>
    <t>Отдельное мероприятие «Мероприятия по реализации общественно-значимых проектов по благоустройству сельских территорий»</t>
  </si>
  <si>
    <t>13 2 02 00000</t>
  </si>
  <si>
    <t>Ремонт асфальтобетонного покрытия пер. Набережный,14 с. Варфоломеевка (от а/д ул. Завитая до МБДОУ)</t>
  </si>
  <si>
    <t>13 2 02 21020</t>
  </si>
  <si>
    <t>Ремонт асфальтобетонного покрытия ул. Советска, 69 с. Яковлевка (подъезд к СОШ с. Яковлевка от ул. Советская)</t>
  </si>
  <si>
    <t>13 2 02 21030</t>
  </si>
  <si>
    <t>Основное мероприятие "Обеспечение комплексного развития сельских территорий (строительство и реконструкция  (модернизация) капитальный ремонт объектов государственных или муниципальных организаций культурно-досугового типа)</t>
  </si>
  <si>
    <t>13 2 03 00000</t>
  </si>
  <si>
    <t>Капитальный ремонт помещения зрительного зала МБУ "Межпоселенческого районного Дома культуры" с. Яковлевка, пер. Почтовый, 1</t>
  </si>
  <si>
    <t>13 2 03 40140</t>
  </si>
  <si>
    <t>14.</t>
  </si>
  <si>
    <t>14 0 00 00000</t>
  </si>
  <si>
    <t>14 1 00 00000</t>
  </si>
  <si>
    <t>14 1 01 00000</t>
  </si>
  <si>
    <t>Социальные выплаты молодым семьям для приобретения (строительства) жилья экономкласса</t>
  </si>
  <si>
    <t>14 1 01 R0200</t>
  </si>
  <si>
    <t>Мероприятия подпрограммы "Обеспечение жильем молодых семей", в рамках федеральной целевой программы "Жилище" на 2015-2020 годы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</si>
  <si>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14 1 01 50200</t>
  </si>
  <si>
    <t>Отдельное мероприятие "Проведение мероприятий для детей и молодежи"</t>
  </si>
  <si>
    <t>14 0 01 00000</t>
  </si>
  <si>
    <t>Проведение мероприятий для детей и молодежи</t>
  </si>
  <si>
    <t>Отдельное мероприятие "Развитие юнармейского движения"</t>
  </si>
  <si>
    <t>14 0 02 00000</t>
  </si>
  <si>
    <t>Развитие юнармейского движения</t>
  </si>
  <si>
    <t>15.</t>
  </si>
  <si>
    <t>0412</t>
  </si>
  <si>
    <t>15 0 00 00000</t>
  </si>
  <si>
    <t>15.1.</t>
  </si>
  <si>
    <t>Основное мероприятие: "Финансовая поддержка субъектов малого и среднего предпринимательства"</t>
  </si>
  <si>
    <t>Финансовая поддержка субъектов малого и среднего предпринимательства</t>
  </si>
  <si>
    <t>Поддержка муниципадбных программ развития малого и среднего предпринимательства за счет средств краевого бюджета</t>
  </si>
  <si>
    <t>15 1 01 R0645</t>
  </si>
  <si>
    <t>Основное мероприятие "Формирование положительного образа предпринимателя, популяризация роли предпринимательства"</t>
  </si>
  <si>
    <t>Основное мероприятие "Финансовая поддержка субъектам социального предпринимательства"</t>
  </si>
  <si>
    <t>Финансовая поддержка субъектам социального предпринимательства</t>
  </si>
  <si>
    <t>Основное мероприятие «Управление бюджетным процессом»</t>
  </si>
  <si>
    <t>15 2 01 00000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</si>
  <si>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</si>
  <si>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15 2 01 10030</t>
  </si>
  <si>
    <t>Выравнивание бюджетной обеспеченности поселений из районного фонда финансовой поддержки за счет средств краевого бюджета</t>
  </si>
  <si>
    <t>15 2 02 93110</t>
  </si>
  <si>
    <t>Выравнивание бюджетной обеспеченности поселений из районного фонда финансовой поддержки за счет средств местного бюджета</t>
  </si>
  <si>
    <t>15 2 02 60030</t>
  </si>
  <si>
    <t>Дотации на поддержку мер по обеспечению сбалансированности бюджетов сельских поселений</t>
  </si>
  <si>
    <t>15 2 02 60040</t>
  </si>
  <si>
    <t>Основное мероприятие "Совершенствование управления муниципальным долгом"</t>
  </si>
  <si>
    <t>Процентные платежи по муниципальному долгу</t>
  </si>
  <si>
    <t>15 0 01 00000</t>
  </si>
  <si>
    <t>0113</t>
  </si>
  <si>
    <t>Мероприятия по оценке недвижимости, признании прав в отношении муниципального имущества</t>
  </si>
  <si>
    <t>Управление и распоряжение имуществом, находящимся в собственности и ведении Яковлевского муниципального района</t>
  </si>
  <si>
    <t>15 0 02 21200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</si>
  <si>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</si>
  <si>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</si>
  <si>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Приобретение программного продукта для ведения единой электронной картографической основы</t>
  </si>
  <si>
    <t>15 0 03 20620</t>
  </si>
  <si>
    <t>Внесение сведений о границах территориальных зон и населенных пунктов в ЕГРН</t>
  </si>
  <si>
    <t>Отдельное мероприятие "Проведение муниципальным образованием комплексных кадастровых работ"</t>
  </si>
  <si>
    <t>15 0 04 00000</t>
  </si>
  <si>
    <t>Проведение комплексных кадастровых работ</t>
  </si>
  <si>
    <t>15 0 04 21180</t>
  </si>
  <si>
    <t>16 0 00 00000</t>
  </si>
  <si>
    <t>Отдельное мероприятие "Мероприятия по разработке  проектов сноса аварийных многоквартирных жилых домов, признанных токовыми после 01.01.2012 года"</t>
  </si>
  <si>
    <t>16 0 01 00000</t>
  </si>
  <si>
    <t>Разработка проектов сноса аварийных многоквартирных домов</t>
  </si>
  <si>
    <t>16 0 01 20440</t>
  </si>
  <si>
    <t>Отдельное мероприятие «Мероприятия по сносу аварийных многоквартирных жилых домов»</t>
  </si>
  <si>
    <t>16 0 02 00000</t>
  </si>
  <si>
    <t>Мероприятия по сносу аварийных многоквартирных жилых домов</t>
  </si>
  <si>
    <t>16 0 02 20450</t>
  </si>
  <si>
    <t>Отдельное мероприятие «Мероприятия по строительству благоустроенных жилых домов, приобретению жилых помещений в благоустроенных жилых домах у застройщиков или участие в долевом строительстве»</t>
  </si>
  <si>
    <t>16 0 03 00000</t>
  </si>
  <si>
    <t>Строительство благоустроенных жилых домов, приобретение жилых помещений в благоустроенных жилых домах у застройщиков или участие в долевом строительстве</t>
  </si>
  <si>
    <t>16 0 03 40100</t>
  </si>
  <si>
    <t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</si>
  <si>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16 0 F3 67483</t>
  </si>
  <si>
    <t xml:space="preserve"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</t>
  </si>
  <si>
    <t>16 0 F3 67484</t>
  </si>
  <si>
    <t>16 0 04 00000</t>
  </si>
  <si>
    <t>Мероприятия по переселению гражданиз аварийного жилищного фонда</t>
  </si>
  <si>
    <t>16 0 04 20750</t>
  </si>
  <si>
    <t>Мероприятия по переселению граждан из аварийного жилищного фонда</t>
  </si>
  <si>
    <t>"Укрепление общественного здоровья населения Яковлевского муниципального района" на 2020 - 2024 годы</t>
  </si>
  <si>
    <t>17 0 00 00000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</si>
  <si>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конкурсов"</t>
  </si>
  <si>
    <t>17 0 01 00000</t>
  </si>
  <si>
    <t>Мотивирование граждан к ведению здорового образа жизни посредством проведения информационно-коммуникационных кампаний, конкурсов</t>
  </si>
  <si>
    <t>17 0 01 20740</t>
  </si>
  <si>
    <t>Отдельное мероприятие "Проведение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продукции"</t>
  </si>
  <si>
    <t>17 0 02 00000</t>
  </si>
  <si>
    <t>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</t>
  </si>
  <si>
    <t>17 0 02 20750</t>
  </si>
  <si>
    <t>Отдельное мероприятие "Организация и проведение тематических циклов семинаров-совещаний для работников учреждений образования, культуры, молодежных 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табакокурения"</t>
  </si>
  <si>
    <t>17 0 03 00000</t>
  </si>
  <si>
    <t>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</t>
  </si>
  <si>
    <t>17 0 03 20760</t>
  </si>
  <si>
    <t>Отдельное мероприятие "Организация работы "Поезда здоровья" на территории Яковлевского муниципального района"</t>
  </si>
  <si>
    <t>17 0 04 00000</t>
  </si>
  <si>
    <t>Организация работы "Поезда здоровья" на территории Яковлевского муниципального района</t>
  </si>
  <si>
    <t>17 0 04 21010</t>
  </si>
  <si>
    <t>Изготовление (приобретение), распространение наглядно-агитационной продукции (листовки, буклеты, памятки и т.д.) по привлечению жителей Яковлевского муниципального района к охране общественного порядка</t>
  </si>
  <si>
    <t>Организация и проведение Всероссийского дня правовой помощи детям</t>
  </si>
  <si>
    <t>18 0 01 20830</t>
  </si>
  <si>
    <t>Мероприятия по профилактике правонарушений и борьба с преступностью в молодежной среде</t>
  </si>
  <si>
    <t>Мероприятия по укреплению общественной безопасности в учреждениях дошкольного образования</t>
  </si>
  <si>
    <t>Мероприятия по укреплению общественной безопасности в учреждениях начального общего, основного общего и среднего образования</t>
  </si>
  <si>
    <t>Создание условий для межведомственного взаимодействия по повышению уровня обеспечения общественной безопасности и безопасности граждан, в том числе охраны жизни, здоровья, личной безопасности и правопорядка на территории Яковлевского муниципального района с ОП № 12 (дислокация с. Яковлевка) МО МВД России "Арсеньевский"</t>
  </si>
  <si>
    <t>Изготовление (приобретение), распространение наглядно-агитационной продукции по профилактике правонарушений среди несовершеннолетних</t>
  </si>
  <si>
    <t>18 0 02 20870</t>
  </si>
  <si>
    <t>Организация и проведение ежегодных районных: фестивалей, месячников, детских и юношеских конкурсов рисунков, плакатов, видеороликов</t>
  </si>
  <si>
    <t>Обеспечение проведения лекционных мероприятий по профилактике правонарушений среди несовершеннолетних для учащихся общеобразовательных организаций, их родителей, а также специалистов, работающих с несовершеннолетними с привлечением сотрудников МО МВД России "Арсеньевский"</t>
  </si>
  <si>
    <t>18 0 02 20900</t>
  </si>
  <si>
    <t>Проведение межведомственных рейдовых мероприятий для осуществления профилактической работы с несовершеннолетними и семьями, состоящими на учете в комиссии по делам несовершеннолетних и защите их прав Яковлевского муниципального района, с подопечными и опекаемыми семьями, в том числе транспортные расходы</t>
  </si>
  <si>
    <t>18 0 02 20910</t>
  </si>
  <si>
    <t>Проведение межведомственных рейдовых мероприятий по местам концентрации несовершеннолетних и по месту их жительства в вечернее и ночное время, в том числе транспортные расходы</t>
  </si>
  <si>
    <t>18 0 02 20920</t>
  </si>
  <si>
    <t>18 0 03 20860</t>
  </si>
  <si>
    <t>Изготовление (приобретение) наглядно-агитационной продукции по противодействию идеологии терроризма и экстремизма</t>
  </si>
  <si>
    <t>Установка наружного и внутреннего видеонаблюдения (камеры видеонаблюдения иприобретение оборудования для подключения)</t>
  </si>
  <si>
    <t>Установка наружного освещения (прожекторы, блоки управления и приобретение оборудования для подключения)</t>
  </si>
  <si>
    <t>18 0 03 20960</t>
  </si>
  <si>
    <t>Мероприятия по профилактике экстремизма и терроризма в учреждениях дошкольного образования</t>
  </si>
  <si>
    <t>18 0 03 21120</t>
  </si>
  <si>
    <t xml:space="preserve">Мероприятия по профилактике экстремизма и терроризма в учреждениях  дошкольного образования </t>
  </si>
  <si>
    <t>Изготовление (приобретение) экипировки народного дружинника</t>
  </si>
  <si>
    <t>Информирование жителей Яковлевского муниципального района о реализуемых мерах по противодействию распространения наркотиков среди населения Яковлевского муниципального района</t>
  </si>
  <si>
    <t>18 0 05 20980</t>
  </si>
  <si>
    <t>Мероприятия по противодействию распространения наркотиков в молодежной среде</t>
  </si>
  <si>
    <t>Ежегодное повышение квалификации муниципальных служащих, в должностные обязанности которых входит участие в противодействии коррупции</t>
  </si>
  <si>
    <t>19 0 01 20790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</si>
  <si>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</si>
  <si>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Всего расходов по муниципальным программам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</si>
  <si>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</si>
  <si>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</si>
  <si>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</si>
  <si>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</si>
  <si>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Непрограммные мероприятия</t>
  </si>
  <si>
    <t>99 9 99 00000</t>
  </si>
  <si>
    <t>адм 0104</t>
  </si>
  <si>
    <t>адм 0113</t>
  </si>
  <si>
    <t>фу 0113</t>
  </si>
  <si>
    <t>адм 0505</t>
  </si>
  <si>
    <t>адм 0707</t>
  </si>
  <si>
    <t>адм 0709</t>
  </si>
  <si>
    <t>дума</t>
  </si>
  <si>
    <t>ксп</t>
  </si>
  <si>
    <t>Председатель представительного органа муниципального образования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</si>
  <si>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</si>
  <si>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</si>
  <si>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</si>
  <si>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</si>
  <si>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</si>
  <si>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Организация обеспечения услуг по погребению граждан в соответствии с Федеральным законом № 8-ФЗ "О погребении и похоронном деле"</t>
  </si>
  <si>
    <t>99 9 99 20590</t>
  </si>
  <si>
    <t>99 9 99 51200</t>
  </si>
  <si>
    <t>99 9 99 59300</t>
  </si>
  <si>
    <t>Расходы на проведение Всероссийской переписи населения 2020 года</t>
  </si>
  <si>
    <t>99 9 99 54690</t>
  </si>
  <si>
    <t>Единая субвенция местным бюджетам из краевого бюджета</t>
  </si>
  <si>
    <t>99 9 99 93000</t>
  </si>
  <si>
    <t>Расходы бюджетов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</si>
  <si>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99 9 99 93180</t>
  </si>
  <si>
    <t>Субвенции на реализацию государственных полномочий органов опеки и попечительства в отношении несовершеннолетних</t>
  </si>
  <si>
    <t>99 9 99 93160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</si>
  <si>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</si>
  <si>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99 9 99 93040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</si>
  <si>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</si>
  <si>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99 9 99 93100</t>
  </si>
  <si>
    <t>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</si>
  <si>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99 9 99 93120</t>
  </si>
  <si>
    <t>Выполнение органами местного самоуправления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муниципального образования</t>
  </si>
  <si>
    <t>99 9 99 93130</t>
  </si>
  <si>
    <t>Резервный фонд Администрации Приморского края по ликвидации чрезвычайных ситуаций природного и техногенного характера</t>
  </si>
  <si>
    <t>99 9 99 23800</t>
  </si>
  <si>
    <t>Расходы бюджетов муниципальных образований Приморского края на 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</si>
  <si>
    <t>99 9 W9 94020</t>
  </si>
  <si>
    <t>Расходы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</si>
  <si>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99 9 W9 58530</t>
  </si>
  <si>
    <t>Подготовка проектов межевания земельных участков и на проведение кадастровых работ</t>
  </si>
  <si>
    <t>99 9 99 R5990</t>
  </si>
  <si>
    <t>99 9 99 S5990</t>
  </si>
  <si>
    <t>Всего расходов</t>
  </si>
  <si>
    <t>Финансовое обеспечение муниципального задания  в рамках исполнения муниципального социального заказа</t>
  </si>
  <si>
    <t>02 3 01 21260</t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</si>
  <si>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</si>
  <si>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>Предоставление льготного (бесплатного) проезда на автомобильном транспорте льготным категориям граждан</t>
  </si>
  <si>
    <t>Отдельное мероприятие "Поддержка социально-ориентированных некоммерческих организаций"</t>
  </si>
  <si>
    <t>04 0 03 00000</t>
  </si>
  <si>
    <t>04 0 03 S2640</t>
  </si>
  <si>
    <t>Отдельное мероприятие "Обеспечение деятельности ФАПов на территории Яковлевского муниципального района"</t>
  </si>
  <si>
    <t>17 0 05 00000</t>
  </si>
  <si>
    <t>Расходы по обеспечению деятельности фельдшерско-акушерских пунктов, расположенных на территории Яковлевского муниципального района</t>
  </si>
  <si>
    <t>17 0 05 21270</t>
  </si>
  <si>
    <t>Глава Яковлевского муниципального округа</t>
  </si>
  <si>
    <t>99 9 99 10100</t>
  </si>
  <si>
    <t xml:space="preserve"> </t>
  </si>
  <si>
    <t>Отдельное мероприятие "Проектирование и строительство объектов коммунальной инфраструктуры"</t>
  </si>
  <si>
    <t>05 0 09 00000</t>
  </si>
  <si>
    <t>Проведение геологоразведочных работ на ст. Варфоломеевка</t>
  </si>
  <si>
    <t>05 0 09 21290</t>
  </si>
  <si>
    <t>Муниципальная программа "Укрепление общего здоровья населения Яковлевского муниципального округа" на 2024-2030 годы</t>
  </si>
  <si>
    <t>Организация работы "Поезда здоровья" на территории Яковлевского муниципального округа</t>
  </si>
  <si>
    <t>Проведение массовых мероприятий и акций, направленных на информирование населения по вопросам здорового образа жизни, профилактике хронических неинфекционных заболеваний, в том числе с учетом Международных и всемирных дат</t>
  </si>
  <si>
    <t xml:space="preserve"> Тиражирование и распространение печатной продукции (плакаты, памятки, листовки, буклеты) для населения по вопросам формирования здорового образа жизни, в том числе: здорового питания и физической активности</t>
  </si>
  <si>
    <t xml:space="preserve"> Обучение специалистов по физическому воспитанию образовательных учреждений принципам реализации адаптивных программ</t>
  </si>
  <si>
    <t xml:space="preserve"> Организация и проведение информационно-просветительских, спортивных мероприятий, социально-значимых акций для населения, в том числе с привлечением волонтеров</t>
  </si>
  <si>
    <t>Мероприятия по организации и контролю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соблюдение федеральных и региональных нормативных правовых актов, регламентирующих порядок, в том числе ограничения реализации спиртосодержащей продукции</t>
  </si>
  <si>
    <t>01 0 02 21680</t>
  </si>
  <si>
    <t>01 0 02 21670</t>
  </si>
  <si>
    <t>01 0 02 00000</t>
  </si>
  <si>
    <t>01 0 01 00000</t>
  </si>
  <si>
    <t>01 0 01 21630</t>
  </si>
  <si>
    <t>01 0 01 21640</t>
  </si>
  <si>
    <t>01 0 01 21650</t>
  </si>
  <si>
    <t>01 0 01 21660</t>
  </si>
  <si>
    <t>Муниципальная программа "Развитие образования Яковлевского муниципального округа" на 2024-2030 годы</t>
  </si>
  <si>
    <t>Подпрограмма "Развитие системы дошкольного образования" на 2024-2030 годы</t>
  </si>
  <si>
    <t>Мероприятия по пожарной безопасности</t>
  </si>
  <si>
    <t>02 1 01 21700</t>
  </si>
  <si>
    <r>
      <t xml:space="preserve">Подпрограмма "Развитие системы </t>
    </r>
    <r>
      <rPr>
        <b/>
        <sz val="11"/>
        <rFont val="Times New Roman"/>
        <charset val="204"/>
      </rPr>
      <t>общего о</t>
    </r>
    <r>
      <rPr>
        <b/>
        <sz val="11"/>
        <color theme="1"/>
        <rFont val="Times New Roman"/>
        <charset val="204"/>
      </rPr>
      <t>бразования" на 2024-2030 годы</t>
    </r>
  </si>
  <si>
    <t>02 2 Е2 50980</t>
  </si>
  <si>
    <t>Обновление материально-технической базы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</si>
  <si>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02 2 01 21700</t>
  </si>
  <si>
    <t>Реализация проектов инициативного бюджетирования по направлению "Молодежный бюджет"</t>
  </si>
  <si>
    <t>02 2 0Ц S2750</t>
  </si>
  <si>
    <t>Подпрограмма "Развитие системы дополнительного образования, отдыха, оздоровления и занятости детей и подростков" на 2024-2030 годы</t>
  </si>
  <si>
    <t>02 3 01 21700</t>
  </si>
  <si>
    <t>02 0 01 00000</t>
  </si>
  <si>
    <t>Отдельное мероприятие  "Осуществление мер социальной поддержки педагогическим работникам муниципальных образовательных организаций"</t>
  </si>
  <si>
    <t>02 0 02 00000</t>
  </si>
  <si>
    <t>Муниципальная программа "Социальная поддержка населения Яковлевского муниципального округа" на 2024 - 2030 годы</t>
  </si>
  <si>
    <t>Подпрограмма "Доступная среда" на 2024-2030 годы</t>
  </si>
  <si>
    <t>ЦОСО</t>
  </si>
  <si>
    <t>Культура</t>
  </si>
  <si>
    <t>Подпрограмма "Социальная поддержка пенсионеров в Яковлевском муниципальном округе" на 2024-2030 годы</t>
  </si>
  <si>
    <t xml:space="preserve">Пенсии за выслугу лет муниципальным служащим </t>
  </si>
  <si>
    <t>03 2 01 80110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</si>
  <si>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 в Яковлевском муниципальном округе" на 2024 - 2030 годы</t>
  </si>
  <si>
    <t>Предоставление жилых помещений детям-сиротам и детей, оставшихся без попечения родителей, лиц из их числа по договорам найма специализированных жилых помещений за счет средств краевого бюджета</t>
  </si>
  <si>
    <t>03 3 01 93210</t>
  </si>
  <si>
    <t>03 3 01 R0820</t>
  </si>
  <si>
    <t>03 4 01 00000</t>
  </si>
  <si>
    <t>03 4 01 93050</t>
  </si>
  <si>
    <t>03 4 02 00000</t>
  </si>
  <si>
    <t>03 4 02 21250</t>
  </si>
  <si>
    <t>Предоставление льгот по уплате родительской платы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</si>
  <si>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03 0 01 80120</t>
  </si>
  <si>
    <t>03 0 02 93090</t>
  </si>
  <si>
    <t>Муниципальная программа "Развитие культуры в Яковлевском муниципальном округе" на 2024 - 2030 годы</t>
  </si>
  <si>
    <t>Подпрограмма "Сохранение и развитие культуры в Яковлевском муниципальном округе" на 2024-2030 годы</t>
  </si>
  <si>
    <t>04 1 01 21700</t>
  </si>
  <si>
    <t>Подпрограмма "Сохранение и развитие библиотечно-информационного дела в Яковлевском муниципальном округе" на 2024 - 2030 годы</t>
  </si>
  <si>
    <t>04 2 01 21700</t>
  </si>
  <si>
    <t>04 2 02 40150</t>
  </si>
  <si>
    <t>Подпрограмма "Патриотическое воспитание граждан Российской Федерации в Яковлевском муниципальном округе" на 2024-2030 годы</t>
  </si>
  <si>
    <t>Мероприятия по патриотическому воспитанию граждан Яковлевского округа</t>
  </si>
  <si>
    <t>04 3 01 21310</t>
  </si>
  <si>
    <t>04 0 01 00000</t>
  </si>
  <si>
    <t>Муниципальная программа "Обеспечение качественными услугами жилищно-коммунального хозяйства населения Яковлевского муниципального округа" на 2024 - 2030 годы</t>
  </si>
  <si>
    <t>Обязательства по уплате ежемесячных взносов на капитальный ремонт многоквартирных домов</t>
  </si>
  <si>
    <t>Капитальный ремонт и содержание муниципального жилищного фонда</t>
  </si>
  <si>
    <t>05 0 01 21320</t>
  </si>
  <si>
    <t>05 0 01 21330</t>
  </si>
  <si>
    <t>Капитальный ремонт объектов водоснабжения, водоотведения, теплоснабжения</t>
  </si>
  <si>
    <t>05 0 02 21340</t>
  </si>
  <si>
    <t>05 0 02 21350</t>
  </si>
  <si>
    <t>Проектирование и строительство объектов коммунальной инфраструктуры</t>
  </si>
  <si>
    <t>05 0 02 21360</t>
  </si>
  <si>
    <t>Изыскание, пректирование сетей инженерной инфраструктуры (водоснабжение,электроснабжение), государственная экспертиза преоктной документации</t>
  </si>
  <si>
    <t>05 0 03 21370</t>
  </si>
  <si>
    <t xml:space="preserve">Обеспечение граждан твердым топливом </t>
  </si>
  <si>
    <t>05 0 04 S2620</t>
  </si>
  <si>
    <t>Обеспечение льготных категорий граждан твердым топливом</t>
  </si>
  <si>
    <t>05 0 04 21870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</si>
  <si>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округа" на 2024 - 2030 годы</t>
  </si>
  <si>
    <t>Оснащение и ремонт помещений пунута временного размещения</t>
  </si>
  <si>
    <t>06 0 01 21770</t>
  </si>
  <si>
    <t>Мероприятия по организации питания и содержания лиц, размещенных в пункте временного размещения</t>
  </si>
  <si>
    <t>06 0 01 21780</t>
  </si>
  <si>
    <t>Развитие инфраструктурной системы оповещения населения об опасностях</t>
  </si>
  <si>
    <t>06 0 01 21900</t>
  </si>
  <si>
    <t>Подпрограмма "Пожарная безопасность" на 2024 - 2030 годы</t>
  </si>
  <si>
    <t>Основное мероприятие "Организация выполнения и осуществления мер пожарной безопасности в Яковлевском муниципальном округе"</t>
  </si>
  <si>
    <t>06 1 01 00000</t>
  </si>
  <si>
    <t>06 1 01 21720</t>
  </si>
  <si>
    <t>06 1 01 21730</t>
  </si>
  <si>
    <t>06 1 01 21740</t>
  </si>
  <si>
    <t>06 1 01 21750</t>
  </si>
  <si>
    <t>06 1 01 21760</t>
  </si>
  <si>
    <t>Софинансирование строительства пожарного депо в с.Яблоновка</t>
  </si>
  <si>
    <t>Материальное стимулирование членов добровольной пожарной дружины</t>
  </si>
  <si>
    <t>Содержание и ремонт средств противопожарной безопасности</t>
  </si>
  <si>
    <t>Приобретение пожарно-технического перевооружения</t>
  </si>
  <si>
    <t>Муниципальная программа "Содержание и благоустройство Яковлевского муниципального округа" на 2024 - 2030 годы</t>
  </si>
  <si>
    <t>Отдельное мероприятие "Содержание территорий и объектов благоустройства Яковлевского муниципального округа"</t>
  </si>
  <si>
    <t>07 0 01 21390</t>
  </si>
  <si>
    <t>07 0 01 21400</t>
  </si>
  <si>
    <t>07 0 01 21410</t>
  </si>
  <si>
    <t>07 0 01 21420</t>
  </si>
  <si>
    <t>Очистка от снега и наледи и подсыпка противогололедными материалами территорий общего пользования (тротуары, пешеходные дорожки и пр.)</t>
  </si>
  <si>
    <t>Озеленение территорий, санитарная обрезка и спиливание угражающих деревьев, декоративная обрезка кустарников, включая вывоз порубочных остатков</t>
  </si>
  <si>
    <t>Кошение сорной растительности (травы), включая приобретение бензиновых косилок и расходных материалов</t>
  </si>
  <si>
    <t>Оплата потребленной электроэнергии на уличное и парковое освещение</t>
  </si>
  <si>
    <t>Отдельное мероприятие "Благоустройство территорий Яковлевского муниципального округа"</t>
  </si>
  <si>
    <t>07 0 02 21430</t>
  </si>
  <si>
    <t>07 0 02 21440</t>
  </si>
  <si>
    <t>07 0 0Ц S2362</t>
  </si>
  <si>
    <t>07 0 02 21450</t>
  </si>
  <si>
    <t>07 0 02 21460</t>
  </si>
  <si>
    <t>Приобретение и монтаж малых архитектурных форм (лавочки,скамиь,урны,парковые фрнари и пр.)</t>
  </si>
  <si>
    <t>Приобретение, монтаж и ремонт оборудования для детских спортивных площадок, включая ремонт специальных покрытий</t>
  </si>
  <si>
    <t>Реализация проектов инициативого бюджетирования по направлению "Твой проект"</t>
  </si>
  <si>
    <t>Устройство тротуаров и пешеходных дорожек, мостиков и переходов, включая их ремонт</t>
  </si>
  <si>
    <t>Приобретение и монтаж указателей с наименованием улиц в населенных пунктах округа</t>
  </si>
  <si>
    <t>Отдельное мероприятие "Содержание мест захоронения Яковлевского муниципального округа"</t>
  </si>
  <si>
    <t>07 0 03 00000</t>
  </si>
  <si>
    <t>07 0 03 21470</t>
  </si>
  <si>
    <t>07 0 03 21480</t>
  </si>
  <si>
    <t>07 0 03 S2170</t>
  </si>
  <si>
    <t>Организация сбора и вывоза мусора на территориях кладбищ</t>
  </si>
  <si>
    <t>Мероприятия по инвентаризации кладбищ, а какже мест захоронений на клодбищах</t>
  </si>
  <si>
    <t>Мероприятия по инвентаризации кладбищ, стен скорби, крематориев, а также мест захоронений на кладбищах и стенах скорби, расположенных на территории Приморского края</t>
  </si>
  <si>
    <t>Отдельное мероприятие "Санитарная чистка территорий Яковлевского муниципального округа"</t>
  </si>
  <si>
    <t>Уборка мусора в общественных местах и местах общего пользования населенных пунктов с последующим вывозом</t>
  </si>
  <si>
    <t>07 0 04 21490</t>
  </si>
  <si>
    <t>07 0 04 21500</t>
  </si>
  <si>
    <t>Мероприятия по ликвидации несанкционированных мест размещения твердых коммунальных отходов</t>
  </si>
  <si>
    <t>Отдельное мероприятие "Создание и содержание мест (площадок) накопления твердых коммунальных отходов"</t>
  </si>
  <si>
    <t>07 0 05 00000</t>
  </si>
  <si>
    <t>07 0 05 21510</t>
  </si>
  <si>
    <t>07 0 05 21520</t>
  </si>
  <si>
    <t>Приобретение контейнеров для сбора твердых коммунальных отходов и устройств контейнерных площадок</t>
  </si>
  <si>
    <t>Содержание контейнерных площадок для сбора твердых коммунальных отходов, включая устройство подъездных путей к контейнерным площадкам для проезда спецтехники</t>
  </si>
  <si>
    <t>Муниципальная программа "Развитие физической культуры и спорта в Яковлевском муниципальном округе на 2024 - 2030 годы"</t>
  </si>
  <si>
    <t xml:space="preserve"> Организация проведение физкультурно-спортивной и спортивно-массовой работы</t>
  </si>
  <si>
    <t>08 0 01 20530</t>
  </si>
  <si>
    <t>08 0 01 20570</t>
  </si>
  <si>
    <t>Мероприятия по развитию Всероссийского физкультурно-спортивного комплекса "Готов к труду и обороне" на территории Яковлевского муниципального округа</t>
  </si>
  <si>
    <t>Отдельное мероприятие " Развитие спортивной инфраструктуры, находящейся в муниципальной собственности"</t>
  </si>
  <si>
    <t>08 0 02 00000</t>
  </si>
  <si>
    <t>08 0 02 20640</t>
  </si>
  <si>
    <t>08 0 02 20670</t>
  </si>
  <si>
    <t>08 0 02 21580</t>
  </si>
  <si>
    <t>08 0 02 40120</t>
  </si>
  <si>
    <t>08 0 02 21190</t>
  </si>
  <si>
    <t>08 0 02 40130</t>
  </si>
  <si>
    <t>08 0 02 21790</t>
  </si>
  <si>
    <t>08 0 02 40160</t>
  </si>
  <si>
    <t>08 0 0Ц S2361</t>
  </si>
  <si>
    <t xml:space="preserve"> Строительство физкультурно-спортивного комплекса в с. Новосысоевка, в том числе закупка, монтаж спортивно-технологического оборудования, разработка проектно-сметной документации</t>
  </si>
  <si>
    <t xml:space="preserve"> 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"Готов к труду и обороне" (ГТО)</t>
  </si>
  <si>
    <t>Приобретение спортивного инвентаря в образовательных учреждениях Яковлевского муниципального округа</t>
  </si>
  <si>
    <t>Приобретение и поставка спортивного инвентаря, спортивного оборудования и иного имущества для развития массового спорта</t>
  </si>
  <si>
    <t xml:space="preserve">  Благоустройство хоккейных коробок, спортивных площадок</t>
  </si>
  <si>
    <t>Развитие спортивной инфраструктуры, находящейся в муниципальной собственности</t>
  </si>
  <si>
    <t>Ремонт, реконструкция лыжной трассы и здания лыжной базы с.Яковлевка</t>
  </si>
  <si>
    <t>Отдельное мероприятие " Организация физкультурно- спортивной работы по месту жительства"</t>
  </si>
  <si>
    <t>08 0 03 00000</t>
  </si>
  <si>
    <t>08 0 03 S2190</t>
  </si>
  <si>
    <t>Муниципальная программа "Формирование современной городской среды населенных пунктов на территории Яковлевского муниципального округа" на 2024-2030 годы</t>
  </si>
  <si>
    <t>09 0 00 00000</t>
  </si>
  <si>
    <t>Отдельное мероприятие "Формирование комфортной городской среды"</t>
  </si>
  <si>
    <t>09 0 01 00000</t>
  </si>
  <si>
    <t>09 0 01 21540</t>
  </si>
  <si>
    <t>09 0 01 21560</t>
  </si>
  <si>
    <t>09 0 01 S2610</t>
  </si>
  <si>
    <t>Благоустройство дроровых территорий многоквартирных жилых домов</t>
  </si>
  <si>
    <t>Разработка и проведение экспертизы проектно-сметной документации по блогоустройству территорий</t>
  </si>
  <si>
    <t>Поддержка муниципальных программ по благоустройству территорий муниципальных образований</t>
  </si>
  <si>
    <t>Муниципальная программа "Развитие транспортного комплекса Яковлевского муниципального округа" на 2024 - 2030 годы</t>
  </si>
  <si>
    <t>10 0 0Г S2390</t>
  </si>
  <si>
    <t>10 0 0Г S2250</t>
  </si>
  <si>
    <t>Организация транспортного обслуживания населения в границах муниципальных образований Приморского края</t>
  </si>
  <si>
    <t>10 0 0Г S2410</t>
  </si>
  <si>
    <t>Обеспечение транспортного обслуживания населения</t>
  </si>
  <si>
    <t>10 0 06 21890</t>
  </si>
  <si>
    <t>11 0 01 00000</t>
  </si>
  <si>
    <t>11 0 01 21590</t>
  </si>
  <si>
    <t>Обеспечение органов местного самоуправления Яковлевского муниципального округа лицензированными программными продуктами</t>
  </si>
  <si>
    <t>Отдельное мероприятие"Техническое обеспечение органов местного самоуправления Яковлевского муниципального округа"</t>
  </si>
  <si>
    <t>Муниципальная программа "Развитие сельского хозяйства в Яковлевском муниципальном округе" на 2024 - 2030 годы</t>
  </si>
  <si>
    <t>12 0 00 00000</t>
  </si>
  <si>
    <t>Подпрограмма "Комплексное развитие сельских территорий в Яковлевском муниципальном округе" на 2024 - 2030 годы</t>
  </si>
  <si>
    <t>12 1 00 00000</t>
  </si>
  <si>
    <t>Основное мероприятие «Улучшение жилищных условий граждан, проживающих в Яковлевском муниципальном округе»</t>
  </si>
  <si>
    <t>12 1 01 00000</t>
  </si>
  <si>
    <t>12 1 02 00000</t>
  </si>
  <si>
    <t>12 1 02 21030</t>
  </si>
  <si>
    <t>12 1 01 80090</t>
  </si>
  <si>
    <t>12 0 01 00000</t>
  </si>
  <si>
    <t>Мероприятия по развитию сельского хозяйства в Яковлевском округе</t>
  </si>
  <si>
    <t>12 0 01 21710</t>
  </si>
  <si>
    <t>Муниципальная программа "Молодежь - Яковлевскому муниципальному округу на 2024 - 2030 годы"</t>
  </si>
  <si>
    <t>Подпрограмма"Обеспечение жильем молодых семей Яковлевского муниципального округа" на 2024 - 2030 годы</t>
  </si>
  <si>
    <t>13 1 00 00000</t>
  </si>
  <si>
    <t>Основное мероприятие "Обеспечение выплат молодым семьям субсидий на приобретение (строительство) жилья "</t>
  </si>
  <si>
    <t>13 1 01 00000</t>
  </si>
  <si>
    <t>Реализация мероприятий по обеспечению жильем молодых семей</t>
  </si>
  <si>
    <t>13 1 00 L4970</t>
  </si>
  <si>
    <t>13 0 01 20180</t>
  </si>
  <si>
    <t>13 0 02 00000</t>
  </si>
  <si>
    <t>13 0 02 21840</t>
  </si>
  <si>
    <t xml:space="preserve">Муниципальная программа "Экономическое развитие и инновационная экономика Яковлевского муниципального округа" на 2024 - 2030 годы </t>
  </si>
  <si>
    <t>Подпрограмма "Развитие малого и среднего предпринимательства в Яковлевском муниципальном округе" на 2024-2030 годы</t>
  </si>
  <si>
    <t>14 1 01 20190</t>
  </si>
  <si>
    <t>14 1 02 00000</t>
  </si>
  <si>
    <t>Организация и проведение конкурсов среди предпринимателей Яковлевского муниципального округа</t>
  </si>
  <si>
    <t>14 1 02 21600</t>
  </si>
  <si>
    <t>14 1 04 00000</t>
  </si>
  <si>
    <t>14 1 04 21050</t>
  </si>
  <si>
    <t>Подпрограмма «Повышение эффективности управления муниципальными финансами в Яковлевском муниципальном округе» на 2024 – 2030 годы</t>
  </si>
  <si>
    <t>14 2 00 00000</t>
  </si>
  <si>
    <t>Основное мероприятие «Совершенствование управления муниципальным долгом»</t>
  </si>
  <si>
    <t>14 2 01 00000</t>
  </si>
  <si>
    <t>14 2 01 10090</t>
  </si>
  <si>
    <t>Основное мероприятие "Муниципальное управление в Яковлевском муниципальном округе"</t>
  </si>
  <si>
    <t>14 2 02 00000</t>
  </si>
  <si>
    <t>Руководство и управление в сфере установленных функций органов местного самоуправления Яковлевского муниципального округа</t>
  </si>
  <si>
    <t>14 2 02 10110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</si>
  <si>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округа"</t>
  </si>
  <si>
    <t>14 0 01 70010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</si>
  <si>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округа"</t>
  </si>
  <si>
    <t>14 0 02 20260</t>
  </si>
  <si>
    <t>14 0 03 00000</t>
  </si>
  <si>
    <t>14 0 03 20340</t>
  </si>
  <si>
    <t>14 0 03 20770</t>
  </si>
  <si>
    <t>14 0 04 00000</t>
  </si>
  <si>
    <t>14 0 04 R5990</t>
  </si>
  <si>
    <t>Отдельное мероприятие "Развитие информационного общества"</t>
  </si>
  <si>
    <t>14 0 05 00000</t>
  </si>
  <si>
    <t>Создание условия для обеспечения услугами связи малочисленых и труднодоступных пунктов</t>
  </si>
  <si>
    <t>14 0 05 S2090</t>
  </si>
  <si>
    <t>Приобретение работ, связанных с обследованием автомобильных трасс в части их покрытия подвижной радиотелефонной связью</t>
  </si>
  <si>
    <t>14 0 05 21860</t>
  </si>
  <si>
    <t>Отдельное мероприятие "Проведение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сооружений"</t>
  </si>
  <si>
    <t>14 0 06 00000</t>
  </si>
  <si>
    <t>Проведение работ по межеванию, паспортизации и постановке на кадастровй учет мелиоративной системы с. Андреевка Яковлевского муниципального округа</t>
  </si>
  <si>
    <t>14 0 06 21880</t>
  </si>
  <si>
    <t>Муниципальная программа "Переселение граждан из аварийного жилищного фонда на территории Яковлевского муниципального округа" на 2024 - 2030 годы</t>
  </si>
  <si>
    <t>Отдельное мероприятие «Обеспечение устойчивого сокращения непригодного для проживания аварийного многоквартирного жилого фонда, создание дезопасных условий проживания населения Яковлевского муниципального округа»</t>
  </si>
  <si>
    <t>15 0 01 20780</t>
  </si>
  <si>
    <t>Муниципальная программа "Профилактика правонарушений на территории Яковлевского муниципального округа" на 2024 - 2030годы</t>
  </si>
  <si>
    <t>Отдельное мероприятие "Общая профилактика правонарушений на территории Яковлевского муниципального округа"</t>
  </si>
  <si>
    <t>16 0 01 20820</t>
  </si>
  <si>
    <t>16 0 01 20840</t>
  </si>
  <si>
    <t>16 0 01 20850</t>
  </si>
  <si>
    <t>16 0 01 20860</t>
  </si>
  <si>
    <t>16 0 01 21100</t>
  </si>
  <si>
    <t>Отдельное мероприятие "Профилактика безнадзорности и правонарушений несовершеннолетних на территории Яковлевского муниципального округа"</t>
  </si>
  <si>
    <t>16 0 02 20880</t>
  </si>
  <si>
    <t>Организация и проведение выставок, конкурсов, акций и викторин, направленных на профилактику правонарушений на территории Яковлевского муниципального округа</t>
  </si>
  <si>
    <t>16 0 02 21810</t>
  </si>
  <si>
    <t>Отдельное мероприятие "Мероприятия по профилактике экстремизма и терроризма на территории Яковлевского муниципального округа"</t>
  </si>
  <si>
    <t>16 0 03 20930</t>
  </si>
  <si>
    <t>16 0 03 20950</t>
  </si>
  <si>
    <t>16 0 03 20960</t>
  </si>
  <si>
    <t>16 0 03 21120</t>
  </si>
  <si>
    <t>16 0 03 21130</t>
  </si>
  <si>
    <t>Отдельное мероприятие "Создание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округа"</t>
  </si>
  <si>
    <t>16 0 04 20970</t>
  </si>
  <si>
    <t>Отдельное мероприятие "Профилактика наркомании на территории Яковлевского муниципального округа"</t>
  </si>
  <si>
    <t>16 0 05 00000</t>
  </si>
  <si>
    <t>16 0 05 20990</t>
  </si>
  <si>
    <t>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округа</t>
  </si>
  <si>
    <t>16 0 05 21000</t>
  </si>
  <si>
    <t>Муниципальная программа "Противодействие коррупции в Яковлевском муниципальном округе" на 2024 - 2030 годы</t>
  </si>
  <si>
    <t>Отдельное мероприятие "Антикоррупционная пропаганда, вовлечение кадровых, материальных, информационных и других ресурсов"</t>
  </si>
  <si>
    <t>17 0 01 20810</t>
  </si>
  <si>
    <t>Отдельное мероприятие «Антикоррупционное обучение»</t>
  </si>
  <si>
    <t>17 0 02 21830</t>
  </si>
  <si>
    <t>08 0 02 S2230</t>
  </si>
  <si>
    <t>99 9 99 10110</t>
  </si>
  <si>
    <t>99 9 99 21800</t>
  </si>
  <si>
    <t>Резервный фонд Администрации Яковлевского муниципального округа</t>
  </si>
  <si>
    <t>Осуществление первичного воинского учета на территориях, где отсутствуют военные комиссариаты за счет средств федерального бюджета</t>
  </si>
  <si>
    <t>99 9 99 51180</t>
  </si>
  <si>
    <t>Осуществление полномочий по составлению (изменению) списков кандидатов в присяжные заседатели судов общей юрисдикции в Российской Федерации за счет средств федерального бюджета</t>
  </si>
  <si>
    <t>Осуществление переданных полномочий Российской Федерации на государственную регистрацию актов гражданского состояния</t>
  </si>
  <si>
    <t>Единая субвенция бюджетам муниципальных образований Приморского края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</si>
  <si>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</si>
  <si>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Осуществление органами местного самоуправления отдельных государственных полномочий по государственному управлению охраной труда</t>
  </si>
  <si>
    <t>Рагистрация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</si>
  <si>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Реализация государственных полномочий в сфере транспортного обслуживания по муниципальным маршрутам в границах муниципальных образований</t>
  </si>
  <si>
    <t>Осуществление государственных полномочий органов опеки и попечительства в отношении несовершеннолетних</t>
  </si>
  <si>
    <t>Осуществление органими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</si>
  <si>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Отдельное мероприятие «Мероприятия по оказанию информационно- консультационной помощи сельскохозяйственным товаропроизводителям»</t>
  </si>
  <si>
    <t xml:space="preserve">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</si>
  <si>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 xml:space="preserve">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</si>
  <si>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</si>
  <si>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 xml:space="preserve">   Обеспечение бесплатным питанием детей, обучающимся в муниципальных образовательных организациях Приморского края</t>
  </si>
  <si>
    <t xml:space="preserve"> Обеспечение оздоровления и отдыха детей Приморского края (за исключением организации отдыха детей в каникулярное время)</t>
  </si>
  <si>
    <t xml:space="preserve">Меры социальной поддержки педагогическим работников муниципальных образовательных организаций </t>
  </si>
  <si>
    <t>Содержание объектов коммунальной инфраструктуры</t>
  </si>
  <si>
    <t xml:space="preserve">Пректирование, сторительство, реконструкция автомобильных дорого общего пользования (за исключением дорог федераьного значения) с твертдым покрвтием до сельских нселенных пунктов, не имеющих клуглогодичной связи с сетью автомобильных дорог общего пользования, а также их капитальный ремонт и ремонт </t>
  </si>
  <si>
    <t xml:space="preserve"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</t>
  </si>
  <si>
    <t xml:space="preserve">Организация транспортного обслуживания населения в границах муниципальных образований </t>
  </si>
  <si>
    <t>Отдельное мероприятие "Предоставление льготы по уплате родительской платы за присмотр и уход за детьми в муниципальных образовательных организациях"</t>
  </si>
  <si>
    <t>03 0 01 93090</t>
  </si>
  <si>
    <t>04 0 Е1 00000</t>
  </si>
  <si>
    <t>Содержание объектов благоустройства</t>
  </si>
  <si>
    <t>07 0 01 21940</t>
  </si>
  <si>
    <t>09 0 01 21550</t>
  </si>
  <si>
    <t>Благоустройство общественных территорий населенных пунктов</t>
  </si>
  <si>
    <t xml:space="preserve">Пректирование, сторительство, реконструкция автомобильных дорого общего пользования (за исключением автомобильных дорог федераьного значения) с твертдым покрвтием до сельских нселенных пунктов, не имеющих клуглогодичной связи с сетью автомобильных дорог общего пользования, а также их капитальный ремонт и ремонт за счет средств дорожного фонда </t>
  </si>
  <si>
    <t>Отдельное мероприятие "Предоставление субсидий МБУ "Редакция газеты "Сельский труженик" Яковлевского муниципального округа"</t>
  </si>
  <si>
    <t>Основное мероприятие «Мероприятия по реализации общественно-значимых проектов по блогоустройству сельских территорий »</t>
  </si>
  <si>
    <t>Устройство пешеходной дорожки по ул. Ленинская (от ул.50 лет ВЛКСМ до ул. Набережная)</t>
  </si>
  <si>
    <t>12 1 02 21910</t>
  </si>
  <si>
    <t>14 0 0Ф R5990</t>
  </si>
  <si>
    <t>16 0 03 21950</t>
  </si>
  <si>
    <t>Мероприятия по профилактике экстремизма и терроризма в учреждениях дополнительного образования</t>
  </si>
  <si>
    <t>Обеспечение участия муниципальных служащих, работников, в должности которых входит участие в проведении закупок товаров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</si>
  <si>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 xml:space="preserve">  Обеспечение участия муниципальных служащих. работников. в должностные обязанности которых входит участие в противодействии коррупции,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</si>
  <si>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17 0 02 21920</t>
  </si>
  <si>
    <t>17 0 02 21930</t>
  </si>
  <si>
    <t xml:space="preserve">  Обеспечение участия лиц, впервые поступивших на муниципальную службу или на работу в соответствующие организации и замещающих должности, связанные с соблюдением антикоррупционных стандартов, в мероприятиях по профессиональному развитию в области противодействия коррупции</t>
  </si>
  <si>
    <t>11 0 02 70010</t>
  </si>
  <si>
    <t>бюджет округа</t>
  </si>
  <si>
    <t>Отдельное мероприятие "Осуществление мер социальной поддержки педагогическим работникам муниципальных образовательных организаций"</t>
  </si>
  <si>
    <t>04 0 02 00000</t>
  </si>
  <si>
    <t>Муниципальная программа "Информационно- техническое обеспечение органов местного самоуправления Яковлевского муниципального округа" на 2024 - 2030 годы</t>
  </si>
  <si>
    <t>Отдельное мероприятие "Информационное обеспечение органов местного самоуправления Яковлевского муниципального округа"</t>
  </si>
  <si>
    <t>Отдельное мероприятие "Обеспечение населения муниципального округа твердым топливом "</t>
  </si>
  <si>
    <t>Мероприятия попрофилактике экстремизма и терроризма в учреждениях начального общего, основного общего и среднего образования</t>
  </si>
  <si>
    <t>Подпрограмма "Социальная поддержка семей и детей в Яковлевском муниципальном округе" на 2020-2030 годы</t>
  </si>
  <si>
    <t>Основное мероприятие: "Предоставление субсидий на возмещение затрат перевозчикам на пассажирские перевозки льготных категорий граждан"</t>
  </si>
  <si>
    <t>Отдельное мероприятие "Развитие территорий общественного самоуправления"</t>
  </si>
  <si>
    <t>03 0 03 00000</t>
  </si>
  <si>
    <t>03 0 03 S4031</t>
  </si>
  <si>
    <t>Благоустройство парковой зоны возле детской игровой площадки по ул. Центральная с. Яковлевка</t>
  </si>
  <si>
    <t>03 0 03 S4032</t>
  </si>
  <si>
    <t>03 0 03 S4033</t>
  </si>
  <si>
    <t>Установка игровой и спортивной площадки по ул. Красноармейская, д. 6А, 6Б, 6В с. Яковлевка</t>
  </si>
  <si>
    <t>03 0 03 S4034</t>
  </si>
  <si>
    <t>Устройство уличного освещения в границах ТОС "Светлый путь " (с. Новосысоевка)</t>
  </si>
  <si>
    <t>03 0 03 S4035</t>
  </si>
  <si>
    <t>03 0 04 00000</t>
  </si>
  <si>
    <t>03 0 04 21960</t>
  </si>
  <si>
    <t>03 0 04 21970</t>
  </si>
  <si>
    <t>Отдельное мероприятие "Меры социальной поддержки обучающимся на условиях договора о целевом обучении для дальнейшей работы в органах местного самоуправления Яковлевского муниципального округа и муниципальных учреждениях Яковлевского муниципального округа"</t>
  </si>
  <si>
    <t>Ежемесячная денежная выплата (стипендия) обучающимся на условиях договора о целевом обучении для дальнейшей работы в органах местного самоуправления Яковлевского муниципального округа и муниципальных учреждениях Яковлевского муниципального округа</t>
  </si>
  <si>
    <t>Возмещение расходов обучающимся на условиях договора о целевом обучении за проезд до места учебы и обратно (два раза в год)</t>
  </si>
  <si>
    <t>Отдельное мероприятие "Подготовка кадров для органов местного самоуправления Яковлевского муниципального округа"</t>
  </si>
  <si>
    <t>14 0 07 00000</t>
  </si>
  <si>
    <t>14 0 07 21980</t>
  </si>
  <si>
    <t>Оплата обучения гражданина, заключившего договор о целевом обучении с Администрацией Яковлевского муниципального округа, обучающегося в образовательной организации высшего образования, с обязательством последующего прохождения муниципальной службы в Администрации Яковлевского муниципального округа</t>
  </si>
  <si>
    <t>Мероприятия по профилактике экстремизма и терроризма в молодёжной среде</t>
  </si>
  <si>
    <t>16 0 03 20940</t>
  </si>
  <si>
    <t>17 0 02 21990</t>
  </si>
  <si>
    <t>Обеспечение участия руководителей муниципальных учреждений, работников, в должностные обязанности которых входит участие в проведении закупок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</si>
  <si>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исполнено за 2024 год</t>
  </si>
  <si>
    <t>02 2 01 50500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</si>
  <si>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</si>
  <si>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Отдельное мероприятие "Обеспечение функционирования мелиоративных систем Яковлевского муниципального округа"</t>
  </si>
  <si>
    <t>14 0 06 S2670</t>
  </si>
  <si>
    <t>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</t>
  </si>
  <si>
    <t>14 0 08 00000</t>
  </si>
  <si>
    <t>14 0 08 22110</t>
  </si>
  <si>
    <t>99 9 99 22200</t>
  </si>
  <si>
    <t>Мероприятия по осуществлению деятельности по обращению с животными без владельцев</t>
  </si>
  <si>
    <t xml:space="preserve">Приложение 5 к решению Думы                                                                               </t>
  </si>
  <si>
    <t>от ________________ 2024 № 000</t>
  </si>
  <si>
    <t>ПОКАЗАТЕЛИ РАСХОДОВ БЮДЖЕТА ЯКОВЛЕВСКОГО МУНИЦИПАЛЬНОГО ОКРУГА ПО ФИНАНСОВОМУ ОБЕСПЕЧЕНИЮ МУНИЦИПАЛЬНЫХ ПРОГРАММ ЗА 2024 ГОД</t>
  </si>
  <si>
    <t>Отдельное мероприятие "Проведение мероприятий по снижению масштаба злоупотребления алкогольной и табачной продукцией"</t>
  </si>
  <si>
    <t>Яковлевского муниципального округа</t>
  </si>
  <si>
    <t xml:space="preserve">Отдельное мероприятие "Мероприятия по повышению качества оказания первичной помощи, путем создания условий для установки и ввода в эксплуатацию модульных ФАПов" 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</si>
  <si>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а также вовлечение граждан и некоммерческих организаций в мероприятия по укреплению здоровья"</t>
  </si>
  <si>
    <t>Субвенции 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</si>
  <si>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</si>
  <si>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Основное мероприятие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</si>
  <si>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Основное мероприятие "Обеспечение поддержки инициатив общественной организации"</t>
  </si>
  <si>
    <t>Отдельное мероприятие "Предоставление льгот по уплате родительской платы за присмотр и уход за детьми в муниципальных образовательных организациях"</t>
  </si>
  <si>
    <t>Освещение ул. Пролетарская, ул. Колхозная с. Варфоломеевка</t>
  </si>
  <si>
    <t>Поощрение волонтеров (добровольцев) в сфере культуры за активную деятельность</t>
  </si>
  <si>
    <t>Освещение ул. Почтовая жд ст. Варфоломеевка</t>
  </si>
  <si>
    <t>Капитальное строительство здания библиотеки с. Достоевка, включая разработку проектно-сметной документации</t>
  </si>
  <si>
    <t>Отдельное мероприятие "Приобретение нежилого помещения и земельного участка в муниципальную собственность"</t>
  </si>
  <si>
    <t>Приобретение нежилого помещения и земельного участка по адресу с. Яковлевка, ул. Красноармейская, д. 6</t>
  </si>
  <si>
    <t>от 27 мая 2025 № 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</si>
</sst>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dd\.mmm"/>
    <numFmt numFmtId="165" formatCode="_-* #\ ##0.00_р_._-;\-* #\ ##0.00_р_._-;_-* &quot;-&quot;??_р_._-;_-@_-"/>
    <numFmt numFmtId="166" formatCode="_-* #\ ##0.00000_р_._-;\-* #\ ##0.00000_р_._-;_-* &quot;-&quot;??_р_._-;_-@_-"/>
    <numFmt numFmtId="167" formatCode="_-* #\ ##0.000_р_._-;\-* #\ ##0.000_р_._-;_-* &quot;-&quot;??_р_._-;_-@_-"/>
  </numFmts>
  <fonts count="5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8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8"/>
      <color theme="1"/>
      <name val="Times New Roman"/>
      <charset val="204"/>
    </font>
    <font>
      <b/>
      <sz val="10"/>
      <color theme="1"/>
      <name val="Times New Roman"/>
      <charset val="204"/>
    </font>
    <font>
      <sz val="9"/>
      <color theme="1"/>
      <name val="Times New Roman"/>
      <charset val="204"/>
    </font>
    <font>
      <b/>
      <i/>
      <sz val="10"/>
      <color theme="1"/>
      <name val="Times New Roman"/>
      <charset val="204"/>
    </font>
    <font>
      <sz val="10"/>
      <color theme="1"/>
      <name val="Times New Roman"/>
      <charset val="204"/>
    </font>
    <font>
      <b/>
      <sz val="9"/>
      <color theme="1"/>
      <name val="Times New Roman"/>
      <charset val="204"/>
    </font>
    <font>
      <b/>
      <i/>
      <sz val="10"/>
      <color rgb="FF000000"/>
      <name val="Times New Roman"/>
      <charset val="204"/>
    </font>
    <font>
      <b/>
      <sz val="9"/>
      <color rgb="FF000000"/>
      <name val="Times New Roman"/>
      <charset val="204"/>
    </font>
    <font>
      <sz val="9"/>
      <color rgb="FF000000"/>
      <name val="Times New Roman"/>
      <charset val="204"/>
    </font>
    <font>
      <b/>
      <i/>
      <sz val="11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4"/>
      <color theme="1"/>
      <name val="Times New Roman"/>
      <charset val="204"/>
    </font>
    <font>
      <sz val="11"/>
      <color theme="1"/>
      <name val="Calibri"/>
      <charset val="134"/>
      <scheme val="minor"/>
    </font>
    <font>
      <b/>
      <sz val="11"/>
      <name val="Times New Roman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sz val="11"/>
      <name val="Calibri"/>
      <charset val="134"/>
      <scheme val="minor"/>
    </font>
    <font>
      <b/>
      <sz val="9"/>
      <name val="Times New Roman"/>
      <charset val="204"/>
    </font>
    <font>
      <b/>
      <sz val="11"/>
      <name val="Calibri"/>
      <charset val="134"/>
      <scheme val="minor"/>
    </font>
    <font>
      <sz val="9"/>
      <name val="Times New Roman"/>
      <charset val="204"/>
    </font>
    <font>
      <b/>
      <sz val="9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22" fillId="0" borderId="0" applyFont="0" applyFill="0" applyBorder="0" applyAlignment="0" applyProtection="0"/>
  </cellStyleXfs>
  <cellXfs count="448">
    <xf numFmtId="0" fontId="0" fillId="0" borderId="0" xfId="0"/>
    <xf numFmtId="0" fontId="0" fillId="2" borderId="0" xfId="0" applyFill="1"/>
    <xf numFmtId="0" fontId="4" fillId="0" borderId="0" xfId="0" applyFont="1"/>
    <xf numFmtId="0" fontId="0" fillId="3" borderId="0" xfId="0" applyFill="1"/>
    <xf numFmtId="0" fontId="0" fillId="0" borderId="0" xfId="0" applyFill="1"/>
    <xf numFmtId="0" fontId="5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4" xfId="0" applyFont="1" applyBorder="1"/>
    <xf numFmtId="0" fontId="6" fillId="0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7" fillId="0" borderId="4" xfId="0" applyFont="1" applyBorder="1"/>
    <xf numFmtId="49" fontId="5" fillId="0" borderId="4" xfId="0" applyNumberFormat="1" applyFont="1" applyBorder="1" applyAlignment="1">
      <alignment horizontal="center"/>
    </xf>
    <xf numFmtId="0" fontId="7" fillId="0" borderId="4" xfId="0" applyFont="1" applyFill="1" applyBorder="1" applyAlignment="1">
      <alignment wrapText="1"/>
    </xf>
    <xf numFmtId="49" fontId="8" fillId="0" borderId="4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wrapText="1"/>
    </xf>
    <xf numFmtId="49" fontId="6" fillId="0" borderId="4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49" fontId="6" fillId="0" borderId="0" xfId="0" applyNumberFormat="1" applyFont="1" applyFill="1" applyAlignment="1">
      <alignment horizontal="center" wrapText="1"/>
    </xf>
    <xf numFmtId="0" fontId="7" fillId="2" borderId="4" xfId="0" applyFont="1" applyFill="1" applyBorder="1"/>
    <xf numFmtId="0" fontId="5" fillId="2" borderId="4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0" fontId="5" fillId="2" borderId="4" xfId="0" applyFont="1" applyFill="1" applyBorder="1"/>
    <xf numFmtId="49" fontId="6" fillId="0" borderId="7" xfId="0" applyNumberFormat="1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49" fontId="6" fillId="4" borderId="4" xfId="0" applyNumberFormat="1" applyFont="1" applyFill="1" applyBorder="1" applyAlignment="1">
      <alignment horizontal="center" wrapText="1"/>
    </xf>
    <xf numFmtId="49" fontId="6" fillId="4" borderId="7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wrapText="1"/>
    </xf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13" fillId="0" borderId="4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wrapText="1"/>
    </xf>
    <xf numFmtId="49" fontId="8" fillId="0" borderId="2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6" fontId="7" fillId="0" borderId="4" xfId="1" applyNumberFormat="1" applyFont="1" applyFill="1" applyBorder="1" applyAlignment="1">
      <alignment horizontal="center"/>
    </xf>
    <xf numFmtId="165" fontId="5" fillId="0" borderId="4" xfId="1" applyFont="1" applyFill="1" applyBorder="1" applyAlignment="1">
      <alignment horizontal="center"/>
    </xf>
    <xf numFmtId="165" fontId="7" fillId="0" borderId="4" xfId="1" applyFont="1" applyFill="1" applyBorder="1" applyAlignment="1">
      <alignment horizontal="center"/>
    </xf>
    <xf numFmtId="167" fontId="7" fillId="0" borderId="4" xfId="1" applyNumberFormat="1" applyFont="1" applyFill="1" applyBorder="1" applyAlignment="1">
      <alignment horizontal="center"/>
    </xf>
    <xf numFmtId="166" fontId="5" fillId="0" borderId="4" xfId="1" applyNumberFormat="1" applyFont="1" applyFill="1" applyBorder="1" applyAlignment="1">
      <alignment horizontal="center"/>
    </xf>
    <xf numFmtId="167" fontId="5" fillId="0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6" fontId="5" fillId="0" borderId="4" xfId="1" applyNumberFormat="1" applyFont="1" applyFill="1" applyBorder="1"/>
    <xf numFmtId="165" fontId="5" fillId="0" borderId="4" xfId="0" applyNumberFormat="1" applyFont="1" applyFill="1" applyBorder="1"/>
    <xf numFmtId="165" fontId="5" fillId="0" borderId="0" xfId="1" applyFont="1" applyFill="1"/>
    <xf numFmtId="165" fontId="0" fillId="0" borderId="0" xfId="1" applyFont="1" applyFill="1"/>
    <xf numFmtId="165" fontId="5" fillId="0" borderId="4" xfId="1" applyFont="1" applyFill="1" applyBorder="1"/>
    <xf numFmtId="164" fontId="5" fillId="0" borderId="4" xfId="0" applyNumberFormat="1" applyFont="1" applyBorder="1"/>
    <xf numFmtId="0" fontId="5" fillId="0" borderId="4" xfId="0" applyFont="1" applyFill="1" applyBorder="1" applyAlignment="1">
      <alignment wrapText="1"/>
    </xf>
    <xf numFmtId="0" fontId="15" fillId="0" borderId="1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wrapText="1"/>
    </xf>
    <xf numFmtId="49" fontId="6" fillId="4" borderId="2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5" fillId="3" borderId="4" xfId="0" applyFont="1" applyFill="1" applyBorder="1"/>
    <xf numFmtId="49" fontId="5" fillId="3" borderId="4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0" fontId="17" fillId="0" borderId="4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wrapText="1"/>
    </xf>
    <xf numFmtId="0" fontId="16" fillId="0" borderId="12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12" fillId="0" borderId="4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49" fontId="8" fillId="4" borderId="2" xfId="0" applyNumberFormat="1" applyFont="1" applyFill="1" applyBorder="1" applyAlignment="1">
      <alignment horizontal="center" wrapText="1"/>
    </xf>
    <xf numFmtId="0" fontId="16" fillId="4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horizont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165" fontId="12" fillId="0" borderId="4" xfId="1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9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49" fontId="8" fillId="0" borderId="8" xfId="0" applyNumberFormat="1" applyFont="1" applyFill="1" applyBorder="1" applyAlignment="1">
      <alignment horizontal="center" wrapText="1"/>
    </xf>
    <xf numFmtId="0" fontId="5" fillId="0" borderId="0" xfId="0" applyFont="1"/>
    <xf numFmtId="0" fontId="21" fillId="0" borderId="4" xfId="0" applyFont="1" applyFill="1" applyBorder="1" applyAlignment="1">
      <alignment wrapText="1"/>
    </xf>
    <xf numFmtId="0" fontId="0" fillId="0" borderId="0" xfId="0" applyFill="1" applyAlignment="1">
      <alignment wrapText="1"/>
    </xf>
    <xf numFmtId="43" fontId="5" fillId="0" borderId="4" xfId="1" applyNumberFormat="1" applyFont="1" applyFill="1" applyBorder="1" applyAlignment="1">
      <alignment horizontal="center"/>
    </xf>
    <xf numFmtId="43" fontId="7" fillId="0" borderId="4" xfId="1" applyNumberFormat="1" applyFont="1" applyFill="1" applyBorder="1" applyAlignment="1">
      <alignment horizontal="center"/>
    </xf>
    <xf numFmtId="43" fontId="5" fillId="0" borderId="0" xfId="1" applyNumberFormat="1" applyFont="1" applyFill="1" applyAlignment="1">
      <alignment horizontal="center"/>
    </xf>
    <xf numFmtId="43" fontId="0" fillId="0" borderId="0" xfId="1" applyNumberFormat="1" applyFont="1" applyFill="1" applyAlignment="1">
      <alignment horizontal="center"/>
    </xf>
    <xf numFmtId="43" fontId="0" fillId="0" borderId="0" xfId="1" applyNumberFormat="1" applyFont="1" applyFill="1"/>
    <xf numFmtId="43" fontId="7" fillId="4" borderId="4" xfId="1" applyNumberFormat="1" applyFont="1" applyFill="1" applyBorder="1" applyAlignment="1">
      <alignment horizontal="center"/>
    </xf>
    <xf numFmtId="43" fontId="7" fillId="0" borderId="4" xfId="0" applyNumberFormat="1" applyFont="1" applyFill="1" applyBorder="1"/>
    <xf numFmtId="43" fontId="7" fillId="0" borderId="4" xfId="1" applyNumberFormat="1" applyFont="1" applyFill="1" applyBorder="1"/>
    <xf numFmtId="43" fontId="5" fillId="0" borderId="0" xfId="0" applyNumberFormat="1" applyFont="1" applyFill="1" applyAlignment="1">
      <alignment horizontal="center"/>
    </xf>
    <xf numFmtId="43" fontId="0" fillId="0" borderId="0" xfId="0" applyNumberFormat="1" applyFont="1" applyFill="1" applyAlignment="1">
      <alignment horizontal="center"/>
    </xf>
    <xf numFmtId="43" fontId="0" fillId="0" borderId="0" xfId="0" applyNumberFormat="1" applyFont="1" applyFill="1"/>
    <xf numFmtId="43" fontId="5" fillId="0" borderId="4" xfId="1" applyNumberFormat="1" applyFont="1" applyFill="1" applyBorder="1"/>
    <xf numFmtId="43" fontId="5" fillId="0" borderId="4" xfId="0" applyNumberFormat="1" applyFont="1" applyFill="1" applyBorder="1"/>
    <xf numFmtId="43" fontId="5" fillId="0" borderId="5" xfId="0" applyNumberFormat="1" applyFont="1" applyFill="1" applyBorder="1"/>
    <xf numFmtId="43" fontId="5" fillId="0" borderId="4" xfId="1" applyNumberFormat="1" applyFont="1" applyFill="1" applyBorder="1" applyAlignment="1"/>
    <xf numFmtId="43" fontId="7" fillId="0" borderId="4" xfId="1" applyNumberFormat="1" applyFont="1" applyFill="1" applyBorder="1" applyAlignment="1"/>
    <xf numFmtId="43" fontId="7" fillId="0" borderId="0" xfId="0" applyNumberFormat="1" applyFont="1" applyFill="1"/>
    <xf numFmtId="43" fontId="5" fillId="0" borderId="0" xfId="0" applyNumberFormat="1" applyFont="1" applyFill="1"/>
    <xf numFmtId="43" fontId="7" fillId="0" borderId="0" xfId="1" applyNumberFormat="1" applyFont="1" applyFill="1" applyAlignment="1">
      <alignment horizontal="center"/>
    </xf>
    <xf numFmtId="43" fontId="4" fillId="0" borderId="0" xfId="1" applyNumberFormat="1" applyFont="1" applyFill="1" applyAlignment="1">
      <alignment horizontal="center"/>
    </xf>
    <xf numFmtId="43" fontId="4" fillId="0" borderId="0" xfId="1" applyNumberFormat="1" applyFont="1" applyFill="1"/>
    <xf numFmtId="43" fontId="7" fillId="0" borderId="0" xfId="1" applyNumberFormat="1" applyFont="1" applyFill="1"/>
    <xf numFmtId="43" fontId="5" fillId="0" borderId="0" xfId="1" applyNumberFormat="1" applyFont="1" applyFill="1"/>
    <xf numFmtId="43" fontId="7" fillId="0" borderId="4" xfId="0" applyNumberFormat="1" applyFont="1" applyFill="1" applyBorder="1" applyAlignment="1">
      <alignment horizontal="center"/>
    </xf>
    <xf numFmtId="43" fontId="5" fillId="4" borderId="4" xfId="1" applyNumberFormat="1" applyFont="1" applyFill="1" applyBorder="1"/>
    <xf numFmtId="43" fontId="12" fillId="0" borderId="4" xfId="1" applyNumberFormat="1" applyFont="1" applyFill="1" applyBorder="1"/>
    <xf numFmtId="43" fontId="7" fillId="4" borderId="4" xfId="1" applyNumberFormat="1" applyFont="1" applyFill="1" applyBorder="1"/>
    <xf numFmtId="43" fontId="9" fillId="0" borderId="4" xfId="1" applyNumberFormat="1" applyFont="1" applyFill="1" applyBorder="1"/>
    <xf numFmtId="43" fontId="12" fillId="0" borderId="4" xfId="1" applyNumberFormat="1" applyFont="1" applyFill="1" applyBorder="1" applyAlignment="1">
      <alignment horizontal="center"/>
    </xf>
    <xf numFmtId="43" fontId="18" fillId="0" borderId="4" xfId="1" applyNumberFormat="1" applyFont="1" applyFill="1" applyBorder="1"/>
    <xf numFmtId="0" fontId="24" fillId="0" borderId="2" xfId="0" applyFont="1" applyFill="1" applyBorder="1" applyAlignment="1">
      <alignment wrapText="1"/>
    </xf>
    <xf numFmtId="49" fontId="25" fillId="0" borderId="4" xfId="0" applyNumberFormat="1" applyFont="1" applyFill="1" applyBorder="1" applyAlignment="1">
      <alignment horizont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49" fontId="25" fillId="0" borderId="2" xfId="0" applyNumberFormat="1" applyFont="1" applyFill="1" applyBorder="1" applyAlignment="1">
      <alignment horizontal="center" wrapText="1"/>
    </xf>
    <xf numFmtId="0" fontId="26" fillId="0" borderId="2" xfId="0" applyFont="1" applyFill="1" applyBorder="1" applyAlignment="1">
      <alignment vertical="center" wrapText="1"/>
    </xf>
    <xf numFmtId="49" fontId="28" fillId="0" borderId="2" xfId="0" applyNumberFormat="1" applyFont="1" applyFill="1" applyBorder="1" applyAlignment="1">
      <alignment horizontal="center" wrapText="1"/>
    </xf>
    <xf numFmtId="43" fontId="29" fillId="0" borderId="4" xfId="1" applyNumberFormat="1" applyFont="1" applyFill="1" applyBorder="1" applyAlignment="1">
      <alignment horizontal="center"/>
    </xf>
    <xf numFmtId="43" fontId="30" fillId="0" borderId="4" xfId="1" applyNumberFormat="1" applyFont="1" applyFill="1" applyBorder="1" applyAlignment="1">
      <alignment horizontal="center"/>
    </xf>
    <xf numFmtId="43" fontId="30" fillId="0" borderId="4" xfId="1" applyNumberFormat="1" applyFont="1" applyFill="1" applyBorder="1"/>
    <xf numFmtId="0" fontId="29" fillId="0" borderId="4" xfId="0" applyFont="1" applyFill="1" applyBorder="1" applyAlignment="1">
      <alignment wrapText="1"/>
    </xf>
    <xf numFmtId="49" fontId="25" fillId="4" borderId="2" xfId="0" applyNumberFormat="1" applyFont="1" applyFill="1" applyBorder="1" applyAlignment="1">
      <alignment horizontal="center" wrapText="1"/>
    </xf>
    <xf numFmtId="43" fontId="29" fillId="0" borderId="4" xfId="1" applyNumberFormat="1" applyFont="1" applyFill="1" applyBorder="1"/>
    <xf numFmtId="43" fontId="29" fillId="0" borderId="4" xfId="0" applyNumberFormat="1" applyFont="1" applyFill="1" applyBorder="1"/>
    <xf numFmtId="43" fontId="30" fillId="0" borderId="4" xfId="0" applyNumberFormat="1" applyFont="1" applyFill="1" applyBorder="1"/>
    <xf numFmtId="0" fontId="31" fillId="0" borderId="4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wrapText="1"/>
    </xf>
    <xf numFmtId="49" fontId="25" fillId="0" borderId="8" xfId="0" applyNumberFormat="1" applyFont="1" applyFill="1" applyBorder="1" applyAlignment="1">
      <alignment horizontal="center" wrapText="1"/>
    </xf>
    <xf numFmtId="49" fontId="28" fillId="0" borderId="4" xfId="0" applyNumberFormat="1" applyFont="1" applyFill="1" applyBorder="1" applyAlignment="1">
      <alignment horizontal="center" wrapText="1"/>
    </xf>
    <xf numFmtId="0" fontId="30" fillId="0" borderId="4" xfId="0" applyFont="1" applyFill="1" applyBorder="1" applyAlignment="1">
      <alignment wrapText="1"/>
    </xf>
    <xf numFmtId="43" fontId="30" fillId="0" borderId="0" xfId="1" applyNumberFormat="1" applyFont="1" applyFill="1" applyAlignment="1">
      <alignment horizontal="center"/>
    </xf>
    <xf numFmtId="43" fontId="3" fillId="0" borderId="0" xfId="1" applyNumberFormat="1" applyFont="1" applyFill="1" applyAlignment="1">
      <alignment horizontal="center"/>
    </xf>
    <xf numFmtId="43" fontId="3" fillId="0" borderId="0" xfId="1" applyNumberFormat="1" applyFont="1" applyFill="1"/>
    <xf numFmtId="43" fontId="30" fillId="4" borderId="4" xfId="1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wrapText="1"/>
    </xf>
    <xf numFmtId="0" fontId="29" fillId="0" borderId="2" xfId="0" applyFont="1" applyFill="1" applyBorder="1" applyAlignment="1">
      <alignment wrapText="1"/>
    </xf>
    <xf numFmtId="0" fontId="31" fillId="0" borderId="7" xfId="0" applyFont="1" applyFill="1" applyBorder="1" applyAlignment="1">
      <alignment horizontal="left" wrapText="1"/>
    </xf>
    <xf numFmtId="0" fontId="29" fillId="0" borderId="4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wrapText="1"/>
    </xf>
    <xf numFmtId="0" fontId="34" fillId="0" borderId="2" xfId="0" applyFont="1" applyFill="1" applyBorder="1" applyAlignment="1">
      <alignment wrapText="1"/>
    </xf>
    <xf numFmtId="49" fontId="35" fillId="0" borderId="2" xfId="0" applyNumberFormat="1" applyFont="1" applyFill="1" applyBorder="1" applyAlignment="1">
      <alignment horizontal="center" wrapText="1"/>
    </xf>
    <xf numFmtId="0" fontId="36" fillId="0" borderId="4" xfId="0" applyFont="1" applyBorder="1"/>
    <xf numFmtId="49" fontId="37" fillId="0" borderId="4" xfId="0" applyNumberFormat="1" applyFont="1" applyBorder="1" applyAlignment="1">
      <alignment horizontal="center"/>
    </xf>
    <xf numFmtId="43" fontId="37" fillId="0" borderId="4" xfId="1" applyNumberFormat="1" applyFont="1" applyFill="1" applyBorder="1" applyAlignment="1">
      <alignment horizontal="center"/>
    </xf>
    <xf numFmtId="43" fontId="36" fillId="0" borderId="4" xfId="1" applyNumberFormat="1" applyFont="1" applyFill="1" applyBorder="1" applyAlignment="1">
      <alignment horizontal="center"/>
    </xf>
    <xf numFmtId="43" fontId="37" fillId="0" borderId="0" xfId="1" applyNumberFormat="1" applyFont="1" applyFill="1" applyAlignment="1">
      <alignment horizontal="center"/>
    </xf>
    <xf numFmtId="43" fontId="38" fillId="0" borderId="0" xfId="1" applyNumberFormat="1" applyFont="1" applyFill="1" applyAlignment="1">
      <alignment horizontal="center"/>
    </xf>
    <xf numFmtId="43" fontId="38" fillId="0" borderId="0" xfId="1" applyNumberFormat="1" applyFont="1" applyFill="1"/>
    <xf numFmtId="43" fontId="37" fillId="0" borderId="4" xfId="1" applyNumberFormat="1" applyFont="1" applyFill="1" applyBorder="1"/>
    <xf numFmtId="43" fontId="37" fillId="0" borderId="4" xfId="0" applyNumberFormat="1" applyFont="1" applyFill="1" applyBorder="1"/>
    <xf numFmtId="0" fontId="38" fillId="0" borderId="0" xfId="0" applyFont="1"/>
    <xf numFmtId="0" fontId="39" fillId="0" borderId="4" xfId="0" applyFont="1" applyFill="1" applyBorder="1" applyAlignment="1">
      <alignment vertical="center" wrapText="1"/>
    </xf>
    <xf numFmtId="0" fontId="27" fillId="4" borderId="2" xfId="0" applyFont="1" applyFill="1" applyBorder="1" applyAlignment="1">
      <alignment vertical="center" wrapText="1"/>
    </xf>
    <xf numFmtId="43" fontId="29" fillId="0" borderId="0" xfId="1" applyNumberFormat="1" applyFont="1" applyFill="1"/>
    <xf numFmtId="43" fontId="40" fillId="0" borderId="0" xfId="1" applyNumberFormat="1" applyFont="1" applyFill="1"/>
    <xf numFmtId="0" fontId="31" fillId="0" borderId="4" xfId="0" applyFont="1" applyFill="1" applyBorder="1" applyAlignment="1">
      <alignment wrapText="1"/>
    </xf>
    <xf numFmtId="0" fontId="41" fillId="0" borderId="12" xfId="0" applyFont="1" applyFill="1" applyBorder="1" applyAlignment="1">
      <alignment vertical="center" wrapText="1"/>
    </xf>
    <xf numFmtId="0" fontId="29" fillId="0" borderId="4" xfId="0" applyFont="1" applyBorder="1"/>
    <xf numFmtId="49" fontId="29" fillId="0" borderId="4" xfId="0" applyNumberFormat="1" applyFont="1" applyBorder="1" applyAlignment="1">
      <alignment horizontal="center"/>
    </xf>
    <xf numFmtId="0" fontId="40" fillId="0" borderId="0" xfId="0" applyFont="1"/>
    <xf numFmtId="0" fontId="36" fillId="0" borderId="4" xfId="0" applyFont="1" applyFill="1" applyBorder="1" applyAlignment="1">
      <alignment wrapText="1"/>
    </xf>
    <xf numFmtId="0" fontId="24" fillId="0" borderId="4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wrapText="1"/>
    </xf>
    <xf numFmtId="0" fontId="43" fillId="0" borderId="0" xfId="0" applyFont="1" applyFill="1" applyBorder="1" applyAlignment="1">
      <alignment horizontal="left" vertical="center" wrapText="1"/>
    </xf>
    <xf numFmtId="0" fontId="26" fillId="4" borderId="12" xfId="0" applyFont="1" applyFill="1" applyBorder="1" applyAlignment="1">
      <alignment vertical="center" wrapText="1"/>
    </xf>
    <xf numFmtId="49" fontId="28" fillId="4" borderId="2" xfId="0" applyNumberFormat="1" applyFont="1" applyFill="1" applyBorder="1" applyAlignment="1">
      <alignment horizontal="center" wrapText="1"/>
    </xf>
    <xf numFmtId="0" fontId="44" fillId="0" borderId="12" xfId="0" applyFont="1" applyFill="1" applyBorder="1" applyAlignment="1">
      <alignment vertical="center" wrapText="1"/>
    </xf>
    <xf numFmtId="0" fontId="41" fillId="0" borderId="14" xfId="0" applyFont="1" applyFill="1" applyBorder="1" applyAlignment="1">
      <alignment vertical="center" wrapText="1"/>
    </xf>
    <xf numFmtId="0" fontId="41" fillId="4" borderId="14" xfId="0" applyFont="1" applyFill="1" applyBorder="1" applyAlignment="1">
      <alignment vertical="center" wrapText="1"/>
    </xf>
    <xf numFmtId="0" fontId="45" fillId="0" borderId="4" xfId="0" applyFont="1" applyFill="1" applyBorder="1" applyAlignment="1">
      <alignment wrapText="1"/>
    </xf>
    <xf numFmtId="43" fontId="36" fillId="0" borderId="4" xfId="1" applyNumberFormat="1" applyFont="1" applyFill="1" applyBorder="1"/>
    <xf numFmtId="0" fontId="26" fillId="0" borderId="12" xfId="0" applyFont="1" applyFill="1" applyBorder="1" applyAlignment="1">
      <alignment vertical="center" wrapText="1"/>
    </xf>
    <xf numFmtId="49" fontId="25" fillId="0" borderId="3" xfId="0" applyNumberFormat="1" applyFont="1" applyFill="1" applyBorder="1" applyAlignment="1">
      <alignment horizontal="center" wrapText="1"/>
    </xf>
    <xf numFmtId="0" fontId="41" fillId="0" borderId="4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wrapText="1"/>
    </xf>
    <xf numFmtId="49" fontId="25" fillId="4" borderId="4" xfId="0" applyNumberFormat="1" applyFont="1" applyFill="1" applyBorder="1" applyAlignment="1">
      <alignment horizontal="center" wrapText="1"/>
    </xf>
    <xf numFmtId="0" fontId="29" fillId="0" borderId="4" xfId="0" applyFont="1" applyFill="1" applyBorder="1" applyAlignment="1">
      <alignment vertical="center" wrapText="1"/>
    </xf>
    <xf numFmtId="0" fontId="5" fillId="4" borderId="0" xfId="0" applyFont="1" applyFill="1" applyBorder="1"/>
    <xf numFmtId="0" fontId="5" fillId="4" borderId="0" xfId="0" applyFont="1" applyFill="1" applyBorder="1" applyAlignment="1">
      <alignment horizontal="center"/>
    </xf>
    <xf numFmtId="49" fontId="5" fillId="4" borderId="0" xfId="0" applyNumberFormat="1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 wrapText="1"/>
    </xf>
    <xf numFmtId="43" fontId="5" fillId="4" borderId="4" xfId="1" applyNumberFormat="1" applyFont="1" applyFill="1" applyBorder="1" applyAlignment="1">
      <alignment horizontal="center"/>
    </xf>
    <xf numFmtId="43" fontId="4" fillId="4" borderId="0" xfId="1" applyNumberFormat="1" applyFont="1" applyFill="1"/>
    <xf numFmtId="43" fontId="7" fillId="4" borderId="4" xfId="0" applyNumberFormat="1" applyFont="1" applyFill="1" applyBorder="1"/>
    <xf numFmtId="0" fontId="0" fillId="4" borderId="0" xfId="0" applyFill="1"/>
    <xf numFmtId="0" fontId="9" fillId="4" borderId="4" xfId="0" applyFont="1" applyFill="1" applyBorder="1" applyAlignment="1">
      <alignment vertical="center" wrapText="1"/>
    </xf>
    <xf numFmtId="43" fontId="0" fillId="4" borderId="0" xfId="1" applyNumberFormat="1" applyFont="1" applyFill="1"/>
    <xf numFmtId="43" fontId="5" fillId="4" borderId="4" xfId="0" applyNumberFormat="1" applyFont="1" applyFill="1" applyBorder="1"/>
    <xf numFmtId="0" fontId="10" fillId="4" borderId="4" xfId="0" applyFont="1" applyFill="1" applyBorder="1" applyAlignment="1">
      <alignment vertical="center" wrapText="1"/>
    </xf>
    <xf numFmtId="0" fontId="31" fillId="4" borderId="4" xfId="0" applyFont="1" applyFill="1" applyBorder="1" applyAlignment="1">
      <alignment vertical="center" wrapText="1"/>
    </xf>
    <xf numFmtId="0" fontId="32" fillId="4" borderId="4" xfId="0" applyFont="1" applyFill="1" applyBorder="1" applyAlignment="1">
      <alignment vertical="center" wrapText="1"/>
    </xf>
    <xf numFmtId="49" fontId="46" fillId="0" borderId="2" xfId="0" applyNumberFormat="1" applyFont="1" applyFill="1" applyBorder="1" applyAlignment="1">
      <alignment horizontal="center" wrapText="1"/>
    </xf>
    <xf numFmtId="0" fontId="47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top" wrapText="1"/>
    </xf>
    <xf numFmtId="0" fontId="33" fillId="0" borderId="4" xfId="0" applyFont="1" applyFill="1" applyBorder="1" applyAlignment="1">
      <alignment wrapText="1"/>
    </xf>
    <xf numFmtId="0" fontId="24" fillId="0" borderId="4" xfId="0" applyFont="1" applyFill="1" applyBorder="1" applyAlignment="1">
      <alignment wrapText="1"/>
    </xf>
    <xf numFmtId="43" fontId="0" fillId="0" borderId="0" xfId="0" applyNumberFormat="1"/>
    <xf numFmtId="43" fontId="4" fillId="0" borderId="0" xfId="0" applyNumberFormat="1" applyFont="1"/>
    <xf numFmtId="43" fontId="0" fillId="2" borderId="0" xfId="0" applyNumberFormat="1" applyFill="1"/>
    <xf numFmtId="43" fontId="29" fillId="0" borderId="0" xfId="1" applyNumberFormat="1" applyFont="1" applyFill="1" applyAlignment="1">
      <alignment horizontal="center"/>
    </xf>
    <xf numFmtId="43" fontId="40" fillId="0" borderId="0" xfId="1" applyNumberFormat="1" applyFont="1" applyFill="1" applyAlignment="1">
      <alignment horizontal="center"/>
    </xf>
    <xf numFmtId="49" fontId="28" fillId="0" borderId="7" xfId="0" applyNumberFormat="1" applyFont="1" applyFill="1" applyBorder="1" applyAlignment="1">
      <alignment horizontal="center" wrapText="1"/>
    </xf>
    <xf numFmtId="0" fontId="31" fillId="0" borderId="4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center"/>
    </xf>
    <xf numFmtId="49" fontId="28" fillId="0" borderId="11" xfId="0" applyNumberFormat="1" applyFont="1" applyFill="1" applyBorder="1" applyAlignment="1">
      <alignment horizontal="center" wrapText="1"/>
    </xf>
    <xf numFmtId="49" fontId="28" fillId="0" borderId="3" xfId="0" applyNumberFormat="1" applyFont="1" applyFill="1" applyBorder="1" applyAlignment="1">
      <alignment horizont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43" fontId="23" fillId="0" borderId="4" xfId="1" applyNumberFormat="1" applyFont="1" applyFill="1" applyBorder="1" applyAlignment="1">
      <alignment horizontal="center"/>
    </xf>
    <xf numFmtId="43" fontId="51" fillId="0" borderId="0" xfId="1" applyNumberFormat="1" applyFont="1" applyFill="1"/>
    <xf numFmtId="43" fontId="23" fillId="0" borderId="4" xfId="1" applyNumberFormat="1" applyFont="1" applyFill="1" applyBorder="1"/>
    <xf numFmtId="43" fontId="23" fillId="0" borderId="4" xfId="0" applyNumberFormat="1" applyFont="1" applyFill="1" applyBorder="1"/>
    <xf numFmtId="164" fontId="48" fillId="0" borderId="4" xfId="0" applyNumberFormat="1" applyFont="1" applyBorder="1"/>
    <xf numFmtId="49" fontId="48" fillId="0" borderId="4" xfId="0" applyNumberFormat="1" applyFont="1" applyBorder="1" applyAlignment="1">
      <alignment horizontal="center"/>
    </xf>
    <xf numFmtId="0" fontId="52" fillId="0" borderId="2" xfId="0" applyFont="1" applyFill="1" applyBorder="1" applyAlignment="1">
      <alignment wrapText="1"/>
    </xf>
    <xf numFmtId="49" fontId="50" fillId="0" borderId="2" xfId="0" applyNumberFormat="1" applyFont="1" applyFill="1" applyBorder="1" applyAlignment="1">
      <alignment horizontal="center" wrapText="1"/>
    </xf>
    <xf numFmtId="43" fontId="48" fillId="0" borderId="4" xfId="1" applyNumberFormat="1" applyFont="1" applyFill="1" applyBorder="1"/>
    <xf numFmtId="43" fontId="23" fillId="0" borderId="0" xfId="1" applyNumberFormat="1" applyFont="1" applyFill="1"/>
    <xf numFmtId="43" fontId="53" fillId="0" borderId="0" xfId="1" applyNumberFormat="1" applyFont="1" applyFill="1"/>
    <xf numFmtId="0" fontId="51" fillId="0" borderId="0" xfId="0" applyFont="1"/>
    <xf numFmtId="0" fontId="48" fillId="0" borderId="4" xfId="0" applyFont="1" applyFill="1" applyBorder="1" applyAlignment="1">
      <alignment wrapText="1"/>
    </xf>
    <xf numFmtId="49" fontId="49" fillId="0" borderId="2" xfId="0" applyNumberFormat="1" applyFont="1" applyFill="1" applyBorder="1" applyAlignment="1">
      <alignment horizontal="center" wrapText="1"/>
    </xf>
    <xf numFmtId="43" fontId="48" fillId="0" borderId="4" xfId="1" applyNumberFormat="1" applyFont="1" applyFill="1" applyBorder="1" applyAlignment="1">
      <alignment horizontal="center"/>
    </xf>
    <xf numFmtId="43" fontId="48" fillId="0" borderId="0" xfId="1" applyNumberFormat="1" applyFont="1" applyFill="1"/>
    <xf numFmtId="43" fontId="48" fillId="0" borderId="0" xfId="0" applyNumberFormat="1" applyFont="1" applyFill="1"/>
    <xf numFmtId="0" fontId="54" fillId="0" borderId="2" xfId="0" applyFont="1" applyFill="1" applyBorder="1" applyAlignment="1">
      <alignment wrapText="1"/>
    </xf>
    <xf numFmtId="43" fontId="48" fillId="0" borderId="9" xfId="1" applyNumberFormat="1" applyFont="1" applyFill="1" applyBorder="1"/>
    <xf numFmtId="43" fontId="48" fillId="0" borderId="0" xfId="0" applyNumberFormat="1" applyFont="1" applyFill="1" applyAlignment="1">
      <alignment horizontal="center"/>
    </xf>
    <xf numFmtId="43" fontId="48" fillId="0" borderId="4" xfId="0" applyNumberFormat="1" applyFont="1" applyFill="1" applyBorder="1"/>
    <xf numFmtId="0" fontId="55" fillId="0" borderId="2" xfId="0" applyFont="1" applyFill="1" applyBorder="1" applyAlignment="1">
      <alignment wrapText="1"/>
    </xf>
    <xf numFmtId="43" fontId="29" fillId="0" borderId="0" xfId="0" applyNumberFormat="1" applyFont="1" applyFill="1" applyAlignment="1">
      <alignment horizontal="center"/>
    </xf>
    <xf numFmtId="43" fontId="40" fillId="0" borderId="0" xfId="0" applyNumberFormat="1" applyFont="1" applyFill="1" applyAlignment="1">
      <alignment horizontal="center"/>
    </xf>
    <xf numFmtId="43" fontId="40" fillId="0" borderId="0" xfId="0" applyNumberFormat="1" applyFont="1" applyFill="1"/>
    <xf numFmtId="43" fontId="29" fillId="0" borderId="5" xfId="0" applyNumberFormat="1" applyFont="1" applyFill="1" applyBorder="1"/>
    <xf numFmtId="0" fontId="55" fillId="0" borderId="4" xfId="0" applyFont="1" applyFill="1" applyBorder="1" applyAlignment="1">
      <alignment wrapText="1"/>
    </xf>
    <xf numFmtId="43" fontId="29" fillId="0" borderId="8" xfId="1" applyNumberFormat="1" applyFont="1" applyFill="1" applyBorder="1"/>
    <xf numFmtId="0" fontId="36" fillId="2" borderId="4" xfId="0" applyFont="1" applyFill="1" applyBorder="1"/>
    <xf numFmtId="49" fontId="36" fillId="2" borderId="4" xfId="0" applyNumberFormat="1" applyFont="1" applyFill="1" applyBorder="1" applyAlignment="1">
      <alignment horizontal="center"/>
    </xf>
    <xf numFmtId="43" fontId="36" fillId="0" borderId="4" xfId="0" applyNumberFormat="1" applyFont="1" applyFill="1" applyBorder="1"/>
    <xf numFmtId="0" fontId="38" fillId="2" borderId="0" xfId="0" applyFont="1" applyFill="1"/>
    <xf numFmtId="49" fontId="36" fillId="0" borderId="4" xfId="0" applyNumberFormat="1" applyFont="1" applyBorder="1" applyAlignment="1">
      <alignment horizontal="center"/>
    </xf>
    <xf numFmtId="0" fontId="42" fillId="0" borderId="4" xfId="0" applyFont="1" applyFill="1" applyBorder="1" applyAlignment="1">
      <alignment horizontal="left" vertical="center" wrapText="1"/>
    </xf>
    <xf numFmtId="43" fontId="36" fillId="0" borderId="0" xfId="1" applyNumberFormat="1" applyFont="1" applyFill="1"/>
    <xf numFmtId="43" fontId="56" fillId="0" borderId="0" xfId="1" applyNumberFormat="1" applyFont="1" applyFill="1"/>
    <xf numFmtId="0" fontId="56" fillId="0" borderId="0" xfId="0" applyFont="1"/>
    <xf numFmtId="0" fontId="37" fillId="2" borderId="4" xfId="0" applyFont="1" applyFill="1" applyBorder="1"/>
    <xf numFmtId="0" fontId="37" fillId="2" borderId="4" xfId="0" applyFont="1" applyFill="1" applyBorder="1" applyAlignment="1">
      <alignment horizontal="center"/>
    </xf>
    <xf numFmtId="49" fontId="37" fillId="2" borderId="4" xfId="0" applyNumberFormat="1" applyFont="1" applyFill="1" applyBorder="1" applyAlignment="1">
      <alignment horizontal="center"/>
    </xf>
    <xf numFmtId="0" fontId="36" fillId="0" borderId="2" xfId="0" applyFont="1" applyFill="1" applyBorder="1" applyAlignment="1">
      <alignment wrapText="1"/>
    </xf>
    <xf numFmtId="49" fontId="35" fillId="0" borderId="4" xfId="0" applyNumberFormat="1" applyFont="1" applyFill="1" applyBorder="1" applyAlignment="1">
      <alignment horizontal="center" wrapText="1"/>
    </xf>
    <xf numFmtId="49" fontId="46" fillId="0" borderId="4" xfId="0" applyNumberFormat="1" applyFont="1" applyFill="1" applyBorder="1" applyAlignment="1">
      <alignment horizontal="center" wrapText="1"/>
    </xf>
    <xf numFmtId="0" fontId="47" fillId="0" borderId="4" xfId="0" applyFont="1" applyFill="1" applyBorder="1" applyAlignment="1">
      <alignment wrapText="1"/>
    </xf>
    <xf numFmtId="43" fontId="37" fillId="0" borderId="0" xfId="1" applyNumberFormat="1" applyFont="1" applyFill="1"/>
    <xf numFmtId="0" fontId="5" fillId="4" borderId="4" xfId="0" applyFont="1" applyFill="1" applyBorder="1"/>
    <xf numFmtId="0" fontId="5" fillId="4" borderId="4" xfId="0" applyFont="1" applyFill="1" applyBorder="1" applyAlignment="1">
      <alignment horizontal="center"/>
    </xf>
    <xf numFmtId="49" fontId="5" fillId="4" borderId="4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left" wrapText="1"/>
    </xf>
    <xf numFmtId="43" fontId="7" fillId="4" borderId="0" xfId="1" applyNumberFormat="1" applyFont="1" applyFill="1" applyAlignment="1">
      <alignment horizontal="center"/>
    </xf>
    <xf numFmtId="43" fontId="4" fillId="4" borderId="0" xfId="1" applyNumberFormat="1" applyFont="1" applyFill="1" applyAlignment="1">
      <alignment horizontal="center"/>
    </xf>
    <xf numFmtId="43" fontId="29" fillId="4" borderId="4" xfId="0" applyNumberFormat="1" applyFont="1" applyFill="1" applyBorder="1"/>
    <xf numFmtId="43" fontId="5" fillId="4" borderId="0" xfId="1" applyNumberFormat="1" applyFont="1" applyFill="1" applyAlignment="1">
      <alignment horizontal="center"/>
    </xf>
    <xf numFmtId="43" fontId="0" fillId="4" borderId="0" xfId="1" applyNumberFormat="1" applyFont="1" applyFill="1" applyAlignment="1">
      <alignment horizontal="center"/>
    </xf>
    <xf numFmtId="0" fontId="29" fillId="4" borderId="4" xfId="0" applyFont="1" applyFill="1" applyBorder="1"/>
    <xf numFmtId="0" fontId="29" fillId="4" borderId="4" xfId="0" applyFont="1" applyFill="1" applyBorder="1" applyAlignment="1">
      <alignment horizontal="center"/>
    </xf>
    <xf numFmtId="49" fontId="29" fillId="4" borderId="4" xfId="0" applyNumberFormat="1" applyFont="1" applyFill="1" applyBorder="1" applyAlignment="1">
      <alignment horizontal="center"/>
    </xf>
    <xf numFmtId="0" fontId="55" fillId="4" borderId="2" xfId="0" applyFont="1" applyFill="1" applyBorder="1" applyAlignment="1">
      <alignment wrapText="1"/>
    </xf>
    <xf numFmtId="49" fontId="28" fillId="4" borderId="4" xfId="0" applyNumberFormat="1" applyFont="1" applyFill="1" applyBorder="1" applyAlignment="1">
      <alignment horizontal="center" wrapText="1"/>
    </xf>
    <xf numFmtId="43" fontId="29" fillId="4" borderId="4" xfId="1" applyNumberFormat="1" applyFont="1" applyFill="1" applyBorder="1" applyAlignment="1">
      <alignment horizontal="center"/>
    </xf>
    <xf numFmtId="43" fontId="29" fillId="4" borderId="0" xfId="0" applyNumberFormat="1" applyFont="1" applyFill="1" applyAlignment="1">
      <alignment horizontal="center"/>
    </xf>
    <xf numFmtId="43" fontId="40" fillId="4" borderId="0" xfId="0" applyNumberFormat="1" applyFont="1" applyFill="1" applyAlignment="1">
      <alignment horizontal="center"/>
    </xf>
    <xf numFmtId="43" fontId="40" fillId="4" borderId="0" xfId="0" applyNumberFormat="1" applyFont="1" applyFill="1"/>
    <xf numFmtId="43" fontId="29" fillId="4" borderId="4" xfId="1" applyNumberFormat="1" applyFont="1" applyFill="1" applyBorder="1"/>
    <xf numFmtId="43" fontId="29" fillId="4" borderId="5" xfId="0" applyNumberFormat="1" applyFont="1" applyFill="1" applyBorder="1"/>
    <xf numFmtId="0" fontId="40" fillId="4" borderId="0" xfId="0" applyFont="1" applyFill="1"/>
    <xf numFmtId="0" fontId="30" fillId="4" borderId="4" xfId="0" applyFont="1" applyFill="1" applyBorder="1"/>
    <xf numFmtId="0" fontId="30" fillId="4" borderId="4" xfId="0" applyFont="1" applyFill="1" applyBorder="1" applyAlignment="1">
      <alignment horizontal="center"/>
    </xf>
    <xf numFmtId="49" fontId="30" fillId="4" borderId="4" xfId="0" applyNumberFormat="1" applyFont="1" applyFill="1" applyBorder="1" applyAlignment="1">
      <alignment horizontal="center"/>
    </xf>
    <xf numFmtId="0" fontId="32" fillId="4" borderId="2" xfId="0" applyFont="1" applyFill="1" applyBorder="1" applyAlignment="1">
      <alignment wrapText="1"/>
    </xf>
    <xf numFmtId="43" fontId="30" fillId="4" borderId="0" xfId="0" applyNumberFormat="1" applyFont="1" applyFill="1" applyAlignment="1">
      <alignment horizontal="center"/>
    </xf>
    <xf numFmtId="43" fontId="2" fillId="4" borderId="0" xfId="0" applyNumberFormat="1" applyFont="1" applyFill="1" applyAlignment="1">
      <alignment horizontal="center"/>
    </xf>
    <xf numFmtId="43" fontId="2" fillId="4" borderId="0" xfId="0" applyNumberFormat="1" applyFont="1" applyFill="1"/>
    <xf numFmtId="43" fontId="30" fillId="4" borderId="4" xfId="1" applyNumberFormat="1" applyFont="1" applyFill="1" applyBorder="1"/>
    <xf numFmtId="43" fontId="30" fillId="4" borderId="5" xfId="0" applyNumberFormat="1" applyFont="1" applyFill="1" applyBorder="1"/>
    <xf numFmtId="0" fontId="2" fillId="4" borderId="0" xfId="0" applyFont="1" applyFill="1"/>
    <xf numFmtId="0" fontId="31" fillId="4" borderId="7" xfId="0" applyFont="1" applyFill="1" applyBorder="1" applyAlignment="1">
      <alignment horizontal="left" wrapText="1"/>
    </xf>
    <xf numFmtId="164" fontId="5" fillId="4" borderId="4" xfId="0" applyNumberFormat="1" applyFont="1" applyFill="1" applyBorder="1"/>
    <xf numFmtId="0" fontId="13" fillId="4" borderId="2" xfId="0" applyFont="1" applyFill="1" applyBorder="1" applyAlignment="1">
      <alignment wrapText="1"/>
    </xf>
    <xf numFmtId="43" fontId="7" fillId="4" borderId="0" xfId="1" applyNumberFormat="1" applyFont="1" applyFill="1"/>
    <xf numFmtId="0" fontId="5" fillId="4" borderId="4" xfId="0" applyFont="1" applyFill="1" applyBorder="1" applyAlignment="1">
      <alignment wrapText="1"/>
    </xf>
    <xf numFmtId="43" fontId="5" fillId="4" borderId="0" xfId="1" applyNumberFormat="1" applyFont="1" applyFill="1"/>
    <xf numFmtId="43" fontId="5" fillId="4" borderId="0" xfId="0" applyNumberFormat="1" applyFont="1" applyFill="1"/>
    <xf numFmtId="43" fontId="5" fillId="4" borderId="9" xfId="1" applyNumberFormat="1" applyFont="1" applyFill="1" applyBorder="1"/>
    <xf numFmtId="43" fontId="5" fillId="4" borderId="0" xfId="0" applyNumberFormat="1" applyFont="1" applyFill="1" applyAlignment="1">
      <alignment horizontal="center"/>
    </xf>
    <xf numFmtId="0" fontId="7" fillId="4" borderId="4" xfId="0" applyFont="1" applyFill="1" applyBorder="1" applyAlignment="1">
      <alignment wrapText="1"/>
    </xf>
    <xf numFmtId="0" fontId="29" fillId="4" borderId="4" xfId="0" applyFont="1" applyFill="1" applyBorder="1" applyAlignment="1">
      <alignment wrapText="1"/>
    </xf>
    <xf numFmtId="0" fontId="55" fillId="4" borderId="4" xfId="0" applyFont="1" applyFill="1" applyBorder="1" applyAlignment="1">
      <alignment wrapText="1"/>
    </xf>
    <xf numFmtId="43" fontId="29" fillId="4" borderId="0" xfId="1" applyNumberFormat="1" applyFont="1" applyFill="1"/>
    <xf numFmtId="43" fontId="40" fillId="4" borderId="0" xfId="1" applyNumberFormat="1" applyFont="1" applyFill="1"/>
    <xf numFmtId="43" fontId="29" fillId="4" borderId="8" xfId="1" applyNumberFormat="1" applyFont="1" applyFill="1" applyBorder="1"/>
    <xf numFmtId="0" fontId="32" fillId="4" borderId="4" xfId="0" applyFont="1" applyFill="1" applyBorder="1" applyAlignment="1">
      <alignment wrapText="1"/>
    </xf>
    <xf numFmtId="43" fontId="30" fillId="4" borderId="0" xfId="1" applyNumberFormat="1" applyFont="1" applyFill="1"/>
    <xf numFmtId="43" fontId="2" fillId="4" borderId="0" xfId="1" applyNumberFormat="1" applyFont="1" applyFill="1"/>
    <xf numFmtId="43" fontId="30" fillId="4" borderId="8" xfId="1" applyNumberFormat="1" applyFont="1" applyFill="1" applyBorder="1"/>
    <xf numFmtId="0" fontId="30" fillId="0" borderId="4" xfId="0" applyFont="1" applyBorder="1"/>
    <xf numFmtId="49" fontId="30" fillId="0" borderId="4" xfId="0" applyNumberFormat="1" applyFont="1" applyBorder="1" applyAlignment="1">
      <alignment horizontal="center"/>
    </xf>
    <xf numFmtId="0" fontId="24" fillId="4" borderId="4" xfId="0" applyFont="1" applyFill="1" applyBorder="1" applyAlignment="1">
      <alignment wrapText="1"/>
    </xf>
    <xf numFmtId="43" fontId="30" fillId="0" borderId="0" xfId="1" applyNumberFormat="1" applyFont="1" applyFill="1"/>
    <xf numFmtId="43" fontId="2" fillId="0" borderId="0" xfId="1" applyNumberFormat="1" applyFont="1" applyFill="1"/>
    <xf numFmtId="0" fontId="2" fillId="0" borderId="0" xfId="0" applyFont="1"/>
    <xf numFmtId="43" fontId="36" fillId="4" borderId="4" xfId="1" applyNumberFormat="1" applyFont="1" applyFill="1" applyBorder="1"/>
    <xf numFmtId="43" fontId="37" fillId="4" borderId="4" xfId="1" applyNumberFormat="1" applyFont="1" applyFill="1" applyBorder="1"/>
    <xf numFmtId="43" fontId="30" fillId="4" borderId="4" xfId="0" applyNumberFormat="1" applyFont="1" applyFill="1" applyBorder="1"/>
    <xf numFmtId="0" fontId="23" fillId="4" borderId="4" xfId="0" applyFont="1" applyFill="1" applyBorder="1"/>
    <xf numFmtId="49" fontId="23" fillId="4" borderId="4" xfId="0" applyNumberFormat="1" applyFont="1" applyFill="1" applyBorder="1" applyAlignment="1">
      <alignment horizontal="center"/>
    </xf>
    <xf numFmtId="0" fontId="33" fillId="4" borderId="12" xfId="0" applyFont="1" applyFill="1" applyBorder="1" applyAlignment="1">
      <alignment vertical="center" wrapText="1"/>
    </xf>
    <xf numFmtId="49" fontId="49" fillId="4" borderId="2" xfId="0" applyNumberFormat="1" applyFont="1" applyFill="1" applyBorder="1" applyAlignment="1">
      <alignment horizontal="center" wrapText="1"/>
    </xf>
    <xf numFmtId="43" fontId="48" fillId="4" borderId="4" xfId="1" applyNumberFormat="1" applyFont="1" applyFill="1" applyBorder="1"/>
    <xf numFmtId="43" fontId="48" fillId="4" borderId="4" xfId="1" applyNumberFormat="1" applyFont="1" applyFill="1" applyBorder="1" applyAlignment="1">
      <alignment horizontal="center"/>
    </xf>
    <xf numFmtId="43" fontId="23" fillId="4" borderId="4" xfId="1" applyNumberFormat="1" applyFont="1" applyFill="1" applyBorder="1" applyAlignment="1">
      <alignment horizontal="center"/>
    </xf>
    <xf numFmtId="43" fontId="48" fillId="4" borderId="0" xfId="1" applyNumberFormat="1" applyFont="1" applyFill="1"/>
    <xf numFmtId="43" fontId="51" fillId="4" borderId="0" xfId="1" applyNumberFormat="1" applyFont="1" applyFill="1"/>
    <xf numFmtId="43" fontId="48" fillId="4" borderId="4" xfId="0" applyNumberFormat="1" applyFont="1" applyFill="1" applyBorder="1"/>
    <xf numFmtId="0" fontId="51" fillId="4" borderId="0" xfId="0" applyFont="1" applyFill="1"/>
    <xf numFmtId="49" fontId="35" fillId="4" borderId="2" xfId="0" applyNumberFormat="1" applyFont="1" applyFill="1" applyBorder="1" applyAlignment="1">
      <alignment horizontal="center" wrapText="1"/>
    </xf>
    <xf numFmtId="0" fontId="36" fillId="4" borderId="4" xfId="0" applyFont="1" applyFill="1" applyBorder="1"/>
    <xf numFmtId="49" fontId="36" fillId="4" borderId="4" xfId="0" applyNumberFormat="1" applyFont="1" applyFill="1" applyBorder="1" applyAlignment="1">
      <alignment horizontal="center"/>
    </xf>
    <xf numFmtId="0" fontId="42" fillId="4" borderId="4" xfId="0" applyFont="1" applyFill="1" applyBorder="1" applyAlignment="1">
      <alignment horizontal="left" vertical="center" wrapText="1"/>
    </xf>
    <xf numFmtId="49" fontId="46" fillId="4" borderId="2" xfId="0" applyNumberFormat="1" applyFont="1" applyFill="1" applyBorder="1" applyAlignment="1">
      <alignment horizontal="center" wrapText="1"/>
    </xf>
    <xf numFmtId="43" fontId="36" fillId="4" borderId="4" xfId="1" applyNumberFormat="1" applyFont="1" applyFill="1" applyBorder="1" applyAlignment="1">
      <alignment horizontal="center"/>
    </xf>
    <xf numFmtId="43" fontId="36" fillId="4" borderId="0" xfId="1" applyNumberFormat="1" applyFont="1" applyFill="1"/>
    <xf numFmtId="43" fontId="56" fillId="4" borderId="0" xfId="1" applyNumberFormat="1" applyFont="1" applyFill="1"/>
    <xf numFmtId="43" fontId="36" fillId="4" borderId="4" xfId="0" applyNumberFormat="1" applyFont="1" applyFill="1" applyBorder="1"/>
    <xf numFmtId="0" fontId="56" fillId="4" borderId="0" xfId="0" applyFont="1" applyFill="1"/>
    <xf numFmtId="0" fontId="31" fillId="4" borderId="4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/>
    <xf numFmtId="49" fontId="7" fillId="4" borderId="4" xfId="0" applyNumberFormat="1" applyFont="1" applyFill="1" applyBorder="1" applyAlignment="1">
      <alignment horizontal="center"/>
    </xf>
    <xf numFmtId="43" fontId="12" fillId="4" borderId="4" xfId="1" applyNumberFormat="1" applyFont="1" applyFill="1" applyBorder="1"/>
    <xf numFmtId="0" fontId="45" fillId="4" borderId="4" xfId="0" applyFont="1" applyFill="1" applyBorder="1" applyAlignment="1">
      <alignment wrapText="1"/>
    </xf>
    <xf numFmtId="0" fontId="31" fillId="4" borderId="4" xfId="0" applyFont="1" applyFill="1" applyBorder="1" applyAlignment="1">
      <alignment wrapText="1"/>
    </xf>
    <xf numFmtId="0" fontId="7" fillId="4" borderId="0" xfId="0" applyFont="1" applyFill="1" applyBorder="1"/>
    <xf numFmtId="0" fontId="7" fillId="4" borderId="0" xfId="0" applyFont="1" applyFill="1" applyBorder="1" applyAlignment="1">
      <alignment horizontal="center"/>
    </xf>
    <xf numFmtId="49" fontId="7" fillId="4" borderId="0" xfId="0" applyNumberFormat="1" applyFont="1" applyFill="1" applyBorder="1" applyAlignment="1">
      <alignment horizontal="center"/>
    </xf>
    <xf numFmtId="0" fontId="4" fillId="4" borderId="0" xfId="0" applyFont="1" applyFill="1"/>
    <xf numFmtId="0" fontId="10" fillId="4" borderId="0" xfId="0" applyFont="1" applyFill="1" applyBorder="1" applyAlignment="1">
      <alignment wrapText="1"/>
    </xf>
    <xf numFmtId="0" fontId="32" fillId="4" borderId="0" xfId="0" applyFont="1" applyFill="1" applyBorder="1" applyAlignment="1">
      <alignment wrapText="1"/>
    </xf>
    <xf numFmtId="0" fontId="29" fillId="4" borderId="0" xfId="0" applyFont="1" applyFill="1" applyBorder="1"/>
    <xf numFmtId="0" fontId="29" fillId="4" borderId="0" xfId="0" applyFont="1" applyFill="1" applyBorder="1" applyAlignment="1">
      <alignment horizontal="center"/>
    </xf>
    <xf numFmtId="49" fontId="29" fillId="4" borderId="0" xfId="0" applyNumberFormat="1" applyFont="1" applyFill="1" applyBorder="1" applyAlignment="1">
      <alignment horizontal="center"/>
    </xf>
    <xf numFmtId="0" fontId="30" fillId="4" borderId="0" xfId="0" applyFont="1" applyFill="1" applyBorder="1"/>
    <xf numFmtId="0" fontId="30" fillId="4" borderId="0" xfId="0" applyFont="1" applyFill="1" applyBorder="1" applyAlignment="1">
      <alignment horizontal="center"/>
    </xf>
    <xf numFmtId="49" fontId="30" fillId="4" borderId="0" xfId="0" applyNumberFormat="1" applyFont="1" applyFill="1" applyBorder="1" applyAlignment="1">
      <alignment horizontal="center"/>
    </xf>
    <xf numFmtId="43" fontId="1" fillId="4" borderId="0" xfId="1" applyNumberFormat="1" applyFont="1" applyFill="1"/>
    <xf numFmtId="0" fontId="1" fillId="4" borderId="0" xfId="0" applyFont="1" applyFill="1"/>
    <xf numFmtId="0" fontId="37" fillId="0" borderId="4" xfId="0" applyFont="1" applyBorder="1"/>
    <xf numFmtId="0" fontId="34" fillId="0" borderId="4" xfId="0" applyFont="1" applyFill="1" applyBorder="1" applyAlignment="1">
      <alignment horizontal="left" vertical="center" wrapText="1"/>
    </xf>
    <xf numFmtId="49" fontId="48" fillId="4" borderId="4" xfId="0" applyNumberFormat="1" applyFont="1" applyFill="1" applyBorder="1" applyAlignment="1">
      <alignment horizontal="center"/>
    </xf>
    <xf numFmtId="0" fontId="23" fillId="4" borderId="4" xfId="0" applyFont="1" applyFill="1" applyBorder="1" applyAlignment="1">
      <alignment wrapText="1"/>
    </xf>
    <xf numFmtId="49" fontId="50" fillId="4" borderId="2" xfId="0" applyNumberFormat="1" applyFont="1" applyFill="1" applyBorder="1" applyAlignment="1">
      <alignment horizontal="center" wrapText="1"/>
    </xf>
    <xf numFmtId="43" fontId="23" fillId="4" borderId="4" xfId="1" applyNumberFormat="1" applyFont="1" applyFill="1" applyBorder="1"/>
    <xf numFmtId="43" fontId="23" fillId="4" borderId="0" xfId="1" applyNumberFormat="1" applyFont="1" applyFill="1"/>
    <xf numFmtId="43" fontId="53" fillId="4" borderId="0" xfId="1" applyNumberFormat="1" applyFont="1" applyFill="1"/>
    <xf numFmtId="43" fontId="23" fillId="4" borderId="4" xfId="0" applyNumberFormat="1" applyFont="1" applyFill="1" applyBorder="1"/>
    <xf numFmtId="43" fontId="40" fillId="0" borderId="0" xfId="0" applyNumberFormat="1" applyFont="1"/>
    <xf numFmtId="0" fontId="37" fillId="4" borderId="4" xfId="0" applyFont="1" applyFill="1" applyBorder="1"/>
    <xf numFmtId="49" fontId="37" fillId="4" borderId="4" xfId="0" applyNumberFormat="1" applyFont="1" applyFill="1" applyBorder="1" applyAlignment="1">
      <alignment horizontal="center"/>
    </xf>
    <xf numFmtId="0" fontId="34" fillId="4" borderId="4" xfId="0" applyFont="1" applyFill="1" applyBorder="1" applyAlignment="1">
      <alignment horizontal="left" vertical="center" wrapText="1"/>
    </xf>
    <xf numFmtId="43" fontId="37" fillId="4" borderId="4" xfId="1" applyNumberFormat="1" applyFont="1" applyFill="1" applyBorder="1" applyAlignment="1">
      <alignment horizontal="center"/>
    </xf>
    <xf numFmtId="43" fontId="37" fillId="4" borderId="0" xfId="1" applyNumberFormat="1" applyFont="1" applyFill="1"/>
    <xf numFmtId="43" fontId="38" fillId="4" borderId="0" xfId="1" applyNumberFormat="1" applyFont="1" applyFill="1"/>
    <xf numFmtId="43" fontId="37" fillId="4" borderId="4" xfId="0" applyNumberFormat="1" applyFont="1" applyFill="1" applyBorder="1"/>
    <xf numFmtId="0" fontId="38" fillId="4" borderId="0" xfId="0" applyFont="1" applyFill="1"/>
    <xf numFmtId="43" fontId="38" fillId="2" borderId="0" xfId="0" applyNumberFormat="1" applyFont="1" applyFill="1"/>
    <xf numFmtId="0" fontId="6" fillId="0" borderId="0" xfId="0" applyFont="1" applyAlignment="1">
      <alignment horizontal="right" wrapText="1"/>
    </xf>
    <xf numFmtId="0" fontId="9" fillId="0" borderId="7" xfId="0" applyFont="1" applyFill="1" applyBorder="1" applyAlignment="1">
      <alignment wrapText="1"/>
    </xf>
    <xf numFmtId="49" fontId="6" fillId="4" borderId="3" xfId="0" applyNumberFormat="1" applyFont="1" applyFill="1" applyBorder="1" applyAlignment="1">
      <alignment horizontal="center" wrapText="1"/>
    </xf>
    <xf numFmtId="0" fontId="7" fillId="4" borderId="7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/>
    </xf>
    <xf numFmtId="0" fontId="44" fillId="0" borderId="4" xfId="0" applyFont="1" applyFill="1" applyBorder="1" applyAlignment="1">
      <alignment vertical="center" wrapText="1"/>
    </xf>
    <xf numFmtId="49" fontId="7" fillId="4" borderId="5" xfId="0" applyNumberFormat="1" applyFont="1" applyFill="1" applyBorder="1" applyAlignment="1">
      <alignment horizontal="center"/>
    </xf>
    <xf numFmtId="0" fontId="29" fillId="0" borderId="7" xfId="0" applyFont="1" applyFill="1" applyBorder="1" applyAlignment="1">
      <alignment wrapText="1"/>
    </xf>
    <xf numFmtId="0" fontId="41" fillId="4" borderId="4" xfId="0" applyFont="1" applyFill="1" applyBorder="1" applyAlignment="1">
      <alignment vertical="center" wrapText="1"/>
    </xf>
    <xf numFmtId="0" fontId="16" fillId="4" borderId="16" xfId="0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49" fontId="7" fillId="0" borderId="5" xfId="0" applyNumberFormat="1" applyFont="1" applyBorder="1" applyAlignment="1">
      <alignment horizontal="center"/>
    </xf>
    <xf numFmtId="0" fontId="32" fillId="0" borderId="17" xfId="0" applyFont="1" applyFill="1" applyBorder="1" applyAlignment="1">
      <alignment wrapText="1"/>
    </xf>
    <xf numFmtId="0" fontId="36" fillId="0" borderId="7" xfId="0" applyFont="1" applyFill="1" applyBorder="1" applyAlignment="1">
      <alignment wrapText="1"/>
    </xf>
    <xf numFmtId="49" fontId="30" fillId="0" borderId="5" xfId="0" applyNumberFormat="1" applyFont="1" applyBorder="1" applyAlignment="1">
      <alignment horizontal="center"/>
    </xf>
    <xf numFmtId="0" fontId="42" fillId="0" borderId="7" xfId="0" applyFont="1" applyFill="1" applyBorder="1" applyAlignment="1">
      <alignment wrapText="1"/>
    </xf>
    <xf numFmtId="49" fontId="23" fillId="4" borderId="5" xfId="0" applyNumberFormat="1" applyFont="1" applyFill="1" applyBorder="1" applyAlignment="1">
      <alignment horizontal="center"/>
    </xf>
    <xf numFmtId="49" fontId="49" fillId="4" borderId="3" xfId="0" applyNumberFormat="1" applyFont="1" applyFill="1" applyBorder="1" applyAlignment="1">
      <alignment horizontal="center" wrapText="1"/>
    </xf>
    <xf numFmtId="0" fontId="33" fillId="4" borderId="4" xfId="0" applyFont="1" applyFill="1" applyBorder="1" applyAlignment="1">
      <alignment vertical="center" wrapText="1"/>
    </xf>
    <xf numFmtId="0" fontId="33" fillId="0" borderId="17" xfId="0" applyFont="1" applyFill="1" applyBorder="1" applyAlignment="1">
      <alignment wrapText="1"/>
    </xf>
    <xf numFmtId="0" fontId="6" fillId="0" borderId="0" xfId="0" applyFont="1" applyFill="1" applyAlignment="1">
      <alignment horizontal="right" wrapText="1"/>
    </xf>
    <xf numFmtId="0" fontId="2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1" fillId="0" borderId="5" xfId="0" applyFont="1" applyFill="1" applyBorder="1" applyAlignment="1">
      <alignment horizontal="center" wrapText="1"/>
    </xf>
    <xf numFmtId="0" fontId="21" fillId="0" borderId="8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0"/>
  <sheetViews>
    <sheetView tabSelected="1" view="pageBreakPreview" topLeftCell="I1" zoomScale="120" zoomScaleNormal="150" zoomScaleSheetLayoutView="120" workbookViewId="0">
      <pane ySplit="8" topLeftCell="A9" activePane="bottomLeft" state="frozen"/>
      <selection pane="bottomLeft" activeCell="S3" sqref="S3:T3"/>
    </sheetView>
  </sheetViews>
  <sheetFormatPr defaultColWidth="9" defaultRowHeight="15"/>
  <cols>
    <col min="1" max="1" width="4.85546875" hidden="1" customWidth="1"/>
    <col min="2" max="2" width="6.28515625" hidden="1" customWidth="1"/>
    <col min="3" max="3" width="7" hidden="1" customWidth="1"/>
    <col min="4" max="4" width="7.7109375" hidden="1" customWidth="1"/>
    <col min="5" max="5" width="6.5703125" hidden="1" customWidth="1"/>
    <col min="6" max="6" width="64.5703125" style="4" customWidth="1"/>
    <col min="7" max="7" width="7.42578125" style="4" hidden="1" customWidth="1"/>
    <col min="8" max="8" width="12" style="4" customWidth="1"/>
    <col min="9" max="9" width="21.140625" style="4" customWidth="1"/>
    <col min="10" max="10" width="21.85546875" style="4" customWidth="1"/>
    <col min="11" max="11" width="10.85546875" style="4" customWidth="1"/>
    <col min="12" max="12" width="20.7109375" style="4" customWidth="1"/>
    <col min="13" max="13" width="21.85546875" style="4" customWidth="1"/>
    <col min="14" max="14" width="13.140625" style="4" customWidth="1"/>
    <col min="15" max="15" width="21.85546875" style="4" customWidth="1"/>
    <col min="16" max="16" width="11" style="4" hidden="1" customWidth="1"/>
    <col min="17" max="17" width="11.7109375" style="4" hidden="1" customWidth="1"/>
    <col min="18" max="18" width="8.85546875" style="4" hidden="1" customWidth="1"/>
    <col min="19" max="19" width="20.85546875" style="4" customWidth="1"/>
    <col min="20" max="20" width="12.28515625" style="4" customWidth="1"/>
    <col min="21" max="21" width="19.5703125" customWidth="1"/>
    <col min="22" max="22" width="17.85546875" bestFit="1" customWidth="1"/>
  </cols>
  <sheetData>
    <row r="1" spans="1:20" ht="15" customHeight="1">
      <c r="I1" s="447" t="s">
        <v>872</v>
      </c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</row>
    <row r="2" spans="1:20" ht="15" customHeight="1">
      <c r="I2" s="408"/>
      <c r="J2" s="408"/>
      <c r="K2" s="408"/>
      <c r="L2" s="408"/>
      <c r="M2" s="408"/>
      <c r="N2" s="408"/>
      <c r="O2" s="447"/>
      <c r="P2" s="447"/>
      <c r="Q2" s="447" t="s">
        <v>876</v>
      </c>
      <c r="R2" s="447"/>
      <c r="S2" s="447" t="s">
        <v>876</v>
      </c>
      <c r="T2" s="447"/>
    </row>
    <row r="3" spans="1:20" ht="15" customHeight="1">
      <c r="I3" s="408"/>
      <c r="J3" s="408"/>
      <c r="K3" s="408"/>
      <c r="L3" s="408"/>
      <c r="M3" s="408"/>
      <c r="N3" s="408"/>
      <c r="O3" s="408"/>
      <c r="P3" s="447" t="s">
        <v>873</v>
      </c>
      <c r="Q3" s="447"/>
      <c r="S3" s="447" t="s">
        <v>890</v>
      </c>
      <c r="T3" s="447"/>
    </row>
    <row r="4" spans="1:20" ht="12.6" customHeight="1">
      <c r="F4" s="4" t="s">
        <v>507</v>
      </c>
      <c r="L4" s="430"/>
      <c r="M4" s="430"/>
      <c r="N4" s="430"/>
      <c r="O4" s="430"/>
      <c r="P4" s="430"/>
      <c r="Q4" s="430"/>
      <c r="R4" s="430"/>
      <c r="S4" s="430"/>
      <c r="T4" s="430"/>
    </row>
    <row r="5" spans="1:20" ht="31.15" customHeight="1">
      <c r="F5" s="431" t="s">
        <v>874</v>
      </c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</row>
    <row r="6" spans="1:20" ht="16.149999999999999" customHeight="1">
      <c r="A6" s="432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3"/>
      <c r="P6" s="44"/>
      <c r="T6" s="44" t="s">
        <v>0</v>
      </c>
    </row>
    <row r="7" spans="1:20" ht="16.149999999999999" customHeight="1">
      <c r="A7" s="5"/>
      <c r="B7" s="5"/>
      <c r="C7" s="5"/>
      <c r="D7" s="5"/>
      <c r="E7" s="5"/>
      <c r="F7" s="441" t="s">
        <v>1</v>
      </c>
      <c r="G7" s="6"/>
      <c r="H7" s="445" t="s">
        <v>2</v>
      </c>
      <c r="I7" s="434" t="s">
        <v>829</v>
      </c>
      <c r="J7" s="435"/>
      <c r="K7" s="436"/>
      <c r="L7" s="434" t="s">
        <v>3</v>
      </c>
      <c r="M7" s="435"/>
      <c r="N7" s="436"/>
      <c r="O7" s="434" t="s">
        <v>4</v>
      </c>
      <c r="P7" s="435"/>
      <c r="Q7" s="435"/>
      <c r="R7" s="435"/>
      <c r="S7" s="435"/>
      <c r="T7" s="436"/>
    </row>
    <row r="8" spans="1:20" ht="34.9" customHeight="1">
      <c r="A8" s="7"/>
      <c r="B8" s="437" t="s">
        <v>5</v>
      </c>
      <c r="C8" s="438"/>
      <c r="D8" s="438"/>
      <c r="E8" s="438"/>
      <c r="F8" s="442"/>
      <c r="G8" s="8" t="s">
        <v>6</v>
      </c>
      <c r="H8" s="446"/>
      <c r="I8" s="45" t="s">
        <v>7</v>
      </c>
      <c r="J8" s="45" t="s">
        <v>862</v>
      </c>
      <c r="K8" s="45" t="s">
        <v>8</v>
      </c>
      <c r="L8" s="45" t="s">
        <v>7</v>
      </c>
      <c r="M8" s="45" t="s">
        <v>862</v>
      </c>
      <c r="N8" s="45" t="s">
        <v>8</v>
      </c>
      <c r="O8" s="45" t="s">
        <v>7</v>
      </c>
      <c r="P8" s="45" t="s">
        <v>9</v>
      </c>
      <c r="Q8" s="45" t="s">
        <v>8</v>
      </c>
      <c r="R8" s="45" t="s">
        <v>7</v>
      </c>
      <c r="S8" s="45" t="s">
        <v>862</v>
      </c>
      <c r="T8" s="45" t="s">
        <v>8</v>
      </c>
    </row>
    <row r="9" spans="1:20" ht="12" customHeight="1">
      <c r="A9" s="7"/>
      <c r="B9" s="9" t="s">
        <v>10</v>
      </c>
      <c r="C9" s="9" t="s">
        <v>11</v>
      </c>
      <c r="D9" s="9" t="s">
        <v>12</v>
      </c>
      <c r="E9" s="9" t="s">
        <v>13</v>
      </c>
      <c r="F9" s="10">
        <v>1</v>
      </c>
      <c r="G9" s="10">
        <v>2</v>
      </c>
      <c r="H9" s="10">
        <v>2</v>
      </c>
      <c r="I9" s="46">
        <v>3</v>
      </c>
      <c r="J9" s="46">
        <v>4</v>
      </c>
      <c r="K9" s="46">
        <v>5</v>
      </c>
      <c r="L9" s="46">
        <v>6</v>
      </c>
      <c r="M9" s="46">
        <v>7</v>
      </c>
      <c r="N9" s="46">
        <v>8</v>
      </c>
      <c r="O9" s="46">
        <v>9</v>
      </c>
      <c r="P9" s="47"/>
      <c r="Q9" s="54"/>
      <c r="S9" s="46">
        <v>10</v>
      </c>
      <c r="T9" s="46">
        <v>11</v>
      </c>
    </row>
    <row r="10" spans="1:20" ht="27" hidden="1" customHeight="1">
      <c r="A10" s="11" t="s">
        <v>14</v>
      </c>
      <c r="B10" s="9"/>
      <c r="C10" s="12"/>
      <c r="D10" s="12"/>
      <c r="E10" s="9"/>
      <c r="F10" s="13" t="s">
        <v>15</v>
      </c>
      <c r="G10" s="14" t="s">
        <v>16</v>
      </c>
      <c r="H10" s="14" t="s">
        <v>17</v>
      </c>
      <c r="I10" s="48">
        <f>SUM(I11)</f>
        <v>0</v>
      </c>
      <c r="J10" s="48">
        <f>SUM(J12)</f>
        <v>0</v>
      </c>
      <c r="K10" s="49" t="e">
        <f>SUM(J10/I10*100)</f>
        <v>#DIV/0!</v>
      </c>
      <c r="L10" s="50">
        <v>0</v>
      </c>
      <c r="M10" s="50">
        <v>0</v>
      </c>
      <c r="N10" s="50">
        <v>0</v>
      </c>
      <c r="O10" s="51">
        <f>SUM(I10,L10)</f>
        <v>0</v>
      </c>
      <c r="P10" s="47"/>
      <c r="Q10" s="54"/>
      <c r="S10" s="55">
        <f>SUM(J10,M10)</f>
        <v>0</v>
      </c>
      <c r="T10" s="56" t="e">
        <f>SUM(S10/O10*100)</f>
        <v>#DIV/0!</v>
      </c>
    </row>
    <row r="11" spans="1:20" hidden="1">
      <c r="A11" s="7"/>
      <c r="B11" s="9"/>
      <c r="C11" s="12"/>
      <c r="D11" s="15"/>
      <c r="E11" s="9"/>
      <c r="F11" s="16" t="s">
        <v>18</v>
      </c>
      <c r="G11" s="17" t="s">
        <v>19</v>
      </c>
      <c r="H11" s="17" t="s">
        <v>20</v>
      </c>
      <c r="I11" s="52">
        <f>SUM(I13)</f>
        <v>0</v>
      </c>
      <c r="J11" s="52"/>
      <c r="K11" s="49"/>
      <c r="L11" s="49"/>
      <c r="M11" s="49"/>
      <c r="N11" s="49"/>
      <c r="O11" s="53">
        <f t="shared" ref="O11" si="0">SUM(I11:L11)</f>
        <v>0</v>
      </c>
      <c r="P11" s="47"/>
      <c r="Q11" s="54"/>
      <c r="S11" s="57"/>
      <c r="T11" s="44"/>
    </row>
    <row r="12" spans="1:20" ht="39" hidden="1">
      <c r="A12" s="7"/>
      <c r="B12" s="9"/>
      <c r="C12" s="12"/>
      <c r="D12" s="15"/>
      <c r="E12" s="9"/>
      <c r="F12" s="18" t="s">
        <v>877</v>
      </c>
      <c r="G12" s="17"/>
      <c r="H12" s="17" t="s">
        <v>20</v>
      </c>
      <c r="I12" s="52">
        <f>SUM(I13)</f>
        <v>0</v>
      </c>
      <c r="J12" s="52">
        <f>SUM(J13)</f>
        <v>0</v>
      </c>
      <c r="K12" s="49" t="e">
        <f t="shared" ref="K12:K30" si="1">SUM(J12/I12*100)</f>
        <v>#DIV/0!</v>
      </c>
      <c r="L12" s="49">
        <v>0</v>
      </c>
      <c r="M12" s="49">
        <v>0</v>
      </c>
      <c r="N12" s="50">
        <v>0</v>
      </c>
      <c r="O12" s="53">
        <f t="shared" ref="O12:O30" si="2">SUM(I12,L12)</f>
        <v>0</v>
      </c>
      <c r="P12" s="47"/>
      <c r="Q12" s="54"/>
      <c r="S12" s="55">
        <f t="shared" ref="S12:S13" si="3">SUM(J12,M12)</f>
        <v>0</v>
      </c>
      <c r="T12" s="56" t="e">
        <f t="shared" ref="T12:T33" si="4">SUM(S12/O12*100)</f>
        <v>#DIV/0!</v>
      </c>
    </row>
    <row r="13" spans="1:20" ht="0.6" hidden="1" customHeight="1">
      <c r="A13" s="7"/>
      <c r="B13" s="9"/>
      <c r="C13" s="12"/>
      <c r="D13" s="15"/>
      <c r="E13" s="9"/>
      <c r="F13" s="19" t="s">
        <v>21</v>
      </c>
      <c r="G13" s="17" t="s">
        <v>19</v>
      </c>
      <c r="H13" s="20" t="s">
        <v>22</v>
      </c>
      <c r="I13" s="52">
        <v>0</v>
      </c>
      <c r="J13" s="52">
        <v>0</v>
      </c>
      <c r="K13" s="49" t="e">
        <f t="shared" si="1"/>
        <v>#DIV/0!</v>
      </c>
      <c r="L13" s="49">
        <v>0</v>
      </c>
      <c r="M13" s="49">
        <v>0</v>
      </c>
      <c r="N13" s="50">
        <v>0</v>
      </c>
      <c r="O13" s="53">
        <f t="shared" si="2"/>
        <v>0</v>
      </c>
      <c r="P13" s="47"/>
      <c r="Q13" s="54"/>
      <c r="S13" s="55">
        <f t="shared" si="3"/>
        <v>0</v>
      </c>
      <c r="T13" s="56" t="e">
        <f t="shared" si="4"/>
        <v>#DIV/0!</v>
      </c>
    </row>
    <row r="14" spans="1:20" s="1" customFormat="1" ht="42.75" customHeight="1">
      <c r="A14" s="21" t="s">
        <v>23</v>
      </c>
      <c r="B14" s="22"/>
      <c r="C14" s="23"/>
      <c r="D14" s="23"/>
      <c r="E14" s="22"/>
      <c r="F14" s="13" t="s">
        <v>512</v>
      </c>
      <c r="G14" s="14" t="s">
        <v>16</v>
      </c>
      <c r="H14" s="161" t="s">
        <v>17</v>
      </c>
      <c r="I14" s="113">
        <f>SUM(I15+I20)</f>
        <v>251000</v>
      </c>
      <c r="J14" s="113">
        <f>SUM(J15+J20)</f>
        <v>250805.04</v>
      </c>
      <c r="K14" s="113">
        <f t="shared" ref="K14" si="5">SUM(J14/I14*100)</f>
        <v>99.922326693227092</v>
      </c>
      <c r="L14" s="113">
        <f>+L15+L20</f>
        <v>0</v>
      </c>
      <c r="M14" s="113">
        <f>SUM(M15+M20)</f>
        <v>0</v>
      </c>
      <c r="N14" s="113">
        <v>0</v>
      </c>
      <c r="O14" s="113">
        <f>SUM(I14+L14)</f>
        <v>251000</v>
      </c>
      <c r="P14" s="114"/>
      <c r="Q14" s="115"/>
      <c r="R14" s="116"/>
      <c r="S14" s="117">
        <f>SUM(J14+M14)</f>
        <v>250805.04</v>
      </c>
      <c r="T14" s="118">
        <f t="shared" ref="T14" si="6">SUM(S14/O14*100)</f>
        <v>99.922326693227092</v>
      </c>
    </row>
    <row r="15" spans="1:20" s="1" customFormat="1" ht="72.75" customHeight="1">
      <c r="A15" s="21" t="s">
        <v>23</v>
      </c>
      <c r="B15" s="22"/>
      <c r="C15" s="23"/>
      <c r="D15" s="23"/>
      <c r="E15" s="22"/>
      <c r="F15" s="13" t="s">
        <v>878</v>
      </c>
      <c r="G15" s="14" t="s">
        <v>16</v>
      </c>
      <c r="H15" s="161" t="s">
        <v>522</v>
      </c>
      <c r="I15" s="113">
        <f>SUM(I16+I17+I18+I19)</f>
        <v>221000</v>
      </c>
      <c r="J15" s="113">
        <f>SUM(J16+J17+J18+J19)</f>
        <v>220827.04</v>
      </c>
      <c r="K15" s="113">
        <f t="shared" ref="K15" si="7">SUM(J15/I15*100)</f>
        <v>99.921737556561084</v>
      </c>
      <c r="L15" s="113">
        <f>SUM(L16+L17+L18+L19)</f>
        <v>0</v>
      </c>
      <c r="M15" s="113">
        <f>SUM(M16+M17+M18+M19)</f>
        <v>0</v>
      </c>
      <c r="N15" s="113">
        <v>0</v>
      </c>
      <c r="O15" s="113">
        <f>SUM(I15+L15)</f>
        <v>221000</v>
      </c>
      <c r="P15" s="113">
        <f t="shared" ref="P15:R15" si="8">SUM(P16+P17+P18+P19)</f>
        <v>0</v>
      </c>
      <c r="Q15" s="113">
        <f t="shared" si="8"/>
        <v>0</v>
      </c>
      <c r="R15" s="113">
        <f t="shared" si="8"/>
        <v>0</v>
      </c>
      <c r="S15" s="113">
        <f>SUM(J15+M15)</f>
        <v>220827.04</v>
      </c>
      <c r="T15" s="118">
        <f t="shared" ref="T15" si="9">SUM(S15/O15*100)</f>
        <v>99.921737556561084</v>
      </c>
    </row>
    <row r="16" spans="1:20" s="1" customFormat="1" ht="42.75" customHeight="1">
      <c r="A16" s="21" t="s">
        <v>23</v>
      </c>
      <c r="B16" s="22"/>
      <c r="C16" s="23"/>
      <c r="D16" s="23"/>
      <c r="E16" s="22"/>
      <c r="F16" s="162" t="s">
        <v>513</v>
      </c>
      <c r="G16" s="143" t="s">
        <v>16</v>
      </c>
      <c r="H16" s="143" t="s">
        <v>523</v>
      </c>
      <c r="I16" s="150">
        <v>193185.04</v>
      </c>
      <c r="J16" s="150">
        <v>193185.04</v>
      </c>
      <c r="K16" s="150">
        <f t="shared" ref="K16:K19" si="10">SUM(J16/I16*100)</f>
        <v>100</v>
      </c>
      <c r="L16" s="150">
        <v>0</v>
      </c>
      <c r="M16" s="150">
        <v>0</v>
      </c>
      <c r="N16" s="150">
        <v>0</v>
      </c>
      <c r="O16" s="150">
        <f>SUM(I16+L16)</f>
        <v>193185.04</v>
      </c>
      <c r="P16" s="163"/>
      <c r="Q16" s="164"/>
      <c r="R16" s="165"/>
      <c r="S16" s="166">
        <f>SUM(J16+M16)</f>
        <v>193185.04</v>
      </c>
      <c r="T16" s="156">
        <f t="shared" ref="T16:T19" si="11">SUM(S16/O16*100)</f>
        <v>100</v>
      </c>
    </row>
    <row r="17" spans="1:22" s="1" customFormat="1" ht="60" customHeight="1">
      <c r="A17" s="21" t="s">
        <v>23</v>
      </c>
      <c r="B17" s="22"/>
      <c r="C17" s="23"/>
      <c r="D17" s="23"/>
      <c r="E17" s="22"/>
      <c r="F17" s="162" t="s">
        <v>514</v>
      </c>
      <c r="G17" s="143" t="s">
        <v>16</v>
      </c>
      <c r="H17" s="143" t="s">
        <v>524</v>
      </c>
      <c r="I17" s="150">
        <v>10000</v>
      </c>
      <c r="J17" s="150">
        <v>10000</v>
      </c>
      <c r="K17" s="150">
        <f t="shared" si="10"/>
        <v>100</v>
      </c>
      <c r="L17" s="150">
        <v>0</v>
      </c>
      <c r="M17" s="150">
        <v>0</v>
      </c>
      <c r="N17" s="150">
        <v>0</v>
      </c>
      <c r="O17" s="150">
        <f t="shared" ref="O17:O19" si="12">SUM(I17+L17)</f>
        <v>10000</v>
      </c>
      <c r="P17" s="163"/>
      <c r="Q17" s="164"/>
      <c r="R17" s="165"/>
      <c r="S17" s="166">
        <f t="shared" ref="S17:S19" si="13">SUM(J17+M17)</f>
        <v>10000</v>
      </c>
      <c r="T17" s="156">
        <f t="shared" si="11"/>
        <v>100</v>
      </c>
    </row>
    <row r="18" spans="1:22" s="1" customFormat="1" ht="60" customHeight="1">
      <c r="A18" s="21" t="s">
        <v>23</v>
      </c>
      <c r="B18" s="22"/>
      <c r="C18" s="23"/>
      <c r="D18" s="23"/>
      <c r="E18" s="22"/>
      <c r="F18" s="162" t="s">
        <v>515</v>
      </c>
      <c r="G18" s="143" t="s">
        <v>16</v>
      </c>
      <c r="H18" s="143" t="s">
        <v>525</v>
      </c>
      <c r="I18" s="150">
        <v>17814.96</v>
      </c>
      <c r="J18" s="150">
        <v>17642</v>
      </c>
      <c r="K18" s="150">
        <f t="shared" si="10"/>
        <v>99.029130573405723</v>
      </c>
      <c r="L18" s="150">
        <v>0</v>
      </c>
      <c r="M18" s="150">
        <v>0</v>
      </c>
      <c r="N18" s="150">
        <v>0</v>
      </c>
      <c r="O18" s="150">
        <f t="shared" si="12"/>
        <v>17814.96</v>
      </c>
      <c r="P18" s="163"/>
      <c r="Q18" s="164"/>
      <c r="R18" s="165"/>
      <c r="S18" s="166">
        <f t="shared" si="13"/>
        <v>17642</v>
      </c>
      <c r="T18" s="156">
        <f t="shared" si="11"/>
        <v>99.029130573405723</v>
      </c>
    </row>
    <row r="19" spans="1:22" s="1" customFormat="1" ht="46.5" hidden="1" customHeight="1">
      <c r="A19" s="21" t="s">
        <v>23</v>
      </c>
      <c r="B19" s="22"/>
      <c r="C19" s="23"/>
      <c r="D19" s="23"/>
      <c r="E19" s="22"/>
      <c r="F19" s="162" t="s">
        <v>516</v>
      </c>
      <c r="G19" s="143" t="s">
        <v>16</v>
      </c>
      <c r="H19" s="143" t="s">
        <v>526</v>
      </c>
      <c r="I19" s="150">
        <v>0</v>
      </c>
      <c r="J19" s="150">
        <v>0</v>
      </c>
      <c r="K19" s="150" t="e">
        <f t="shared" si="10"/>
        <v>#DIV/0!</v>
      </c>
      <c r="L19" s="150">
        <v>0</v>
      </c>
      <c r="M19" s="150">
        <v>0</v>
      </c>
      <c r="N19" s="150">
        <v>0</v>
      </c>
      <c r="O19" s="150">
        <f t="shared" si="12"/>
        <v>0</v>
      </c>
      <c r="P19" s="163"/>
      <c r="Q19" s="164"/>
      <c r="R19" s="165"/>
      <c r="S19" s="166">
        <f t="shared" si="13"/>
        <v>0</v>
      </c>
      <c r="T19" s="156" t="e">
        <f t="shared" si="11"/>
        <v>#DIV/0!</v>
      </c>
    </row>
    <row r="20" spans="1:22" s="1" customFormat="1" ht="42.75" customHeight="1">
      <c r="A20" s="21" t="s">
        <v>23</v>
      </c>
      <c r="B20" s="22"/>
      <c r="C20" s="23"/>
      <c r="D20" s="23"/>
      <c r="E20" s="22"/>
      <c r="F20" s="13" t="s">
        <v>875</v>
      </c>
      <c r="G20" s="14" t="s">
        <v>16</v>
      </c>
      <c r="H20" s="161" t="s">
        <v>521</v>
      </c>
      <c r="I20" s="113">
        <f>SUM(I21+I22)</f>
        <v>30000</v>
      </c>
      <c r="J20" s="113">
        <f>SUM(J21+J22)</f>
        <v>29978</v>
      </c>
      <c r="K20" s="113">
        <f t="shared" ref="K20" si="14">SUM(J20/I20*100)</f>
        <v>99.926666666666662</v>
      </c>
      <c r="L20" s="113">
        <f>SUM(L21+L22)</f>
        <v>0</v>
      </c>
      <c r="M20" s="113">
        <f>SUM(M21+M22)</f>
        <v>0</v>
      </c>
      <c r="N20" s="113">
        <v>0</v>
      </c>
      <c r="O20" s="113">
        <f>SUM(I20+L20)</f>
        <v>30000</v>
      </c>
      <c r="P20" s="113">
        <f t="shared" ref="P20:S20" si="15">SUM(J20+M20)</f>
        <v>29978</v>
      </c>
      <c r="Q20" s="113">
        <f t="shared" si="15"/>
        <v>99.926666666666662</v>
      </c>
      <c r="R20" s="113">
        <f t="shared" si="15"/>
        <v>30000</v>
      </c>
      <c r="S20" s="113">
        <f t="shared" si="15"/>
        <v>29978</v>
      </c>
      <c r="T20" s="118">
        <f t="shared" ref="T20" si="16">SUM(S20/O20*100)</f>
        <v>99.926666666666662</v>
      </c>
    </row>
    <row r="21" spans="1:22" s="1" customFormat="1" ht="59.25" customHeight="1">
      <c r="A21" s="21" t="s">
        <v>23</v>
      </c>
      <c r="B21" s="22"/>
      <c r="C21" s="23"/>
      <c r="D21" s="23"/>
      <c r="E21" s="22"/>
      <c r="F21" s="162" t="s">
        <v>517</v>
      </c>
      <c r="G21" s="14" t="s">
        <v>16</v>
      </c>
      <c r="H21" s="143" t="s">
        <v>520</v>
      </c>
      <c r="I21" s="150">
        <v>25000</v>
      </c>
      <c r="J21" s="150">
        <v>24978</v>
      </c>
      <c r="K21" s="150">
        <f t="shared" ref="K21" si="17">SUM(J21/I21*100)</f>
        <v>99.912000000000006</v>
      </c>
      <c r="L21" s="150">
        <v>0</v>
      </c>
      <c r="M21" s="150">
        <v>0</v>
      </c>
      <c r="N21" s="150">
        <v>0</v>
      </c>
      <c r="O21" s="150">
        <f>SUM(I21+L21)</f>
        <v>25000</v>
      </c>
      <c r="P21" s="163"/>
      <c r="Q21" s="164"/>
      <c r="R21" s="165"/>
      <c r="S21" s="166">
        <f>SUM(J21+M21)</f>
        <v>24978</v>
      </c>
      <c r="T21" s="156">
        <f t="shared" ref="T21" si="18">SUM(S21/O21*100)</f>
        <v>99.912000000000006</v>
      </c>
    </row>
    <row r="22" spans="1:22" s="1" customFormat="1" ht="106.5" customHeight="1">
      <c r="A22" s="21" t="s">
        <v>23</v>
      </c>
      <c r="B22" s="22"/>
      <c r="C22" s="23"/>
      <c r="D22" s="23"/>
      <c r="E22" s="22"/>
      <c r="F22" s="162" t="s">
        <v>518</v>
      </c>
      <c r="G22" s="14" t="s">
        <v>16</v>
      </c>
      <c r="H22" s="143" t="s">
        <v>519</v>
      </c>
      <c r="I22" s="150">
        <v>5000</v>
      </c>
      <c r="J22" s="150">
        <v>5000</v>
      </c>
      <c r="K22" s="150">
        <f t="shared" ref="K22" si="19">SUM(J22/I22*100)</f>
        <v>100</v>
      </c>
      <c r="L22" s="150">
        <v>0</v>
      </c>
      <c r="M22" s="150">
        <v>0</v>
      </c>
      <c r="N22" s="150">
        <v>0</v>
      </c>
      <c r="O22" s="150">
        <f>SUM(I22+L22)</f>
        <v>5000</v>
      </c>
      <c r="P22" s="163"/>
      <c r="Q22" s="164"/>
      <c r="R22" s="165"/>
      <c r="S22" s="166">
        <f>SUM(J22+M22)</f>
        <v>5000</v>
      </c>
      <c r="T22" s="156">
        <f t="shared" ref="T22" si="20">SUM(S22/O22*100)</f>
        <v>100</v>
      </c>
      <c r="U22" s="232"/>
      <c r="V22" s="232"/>
    </row>
    <row r="23" spans="1:22" s="1" customFormat="1" ht="42.75" customHeight="1">
      <c r="A23" s="21" t="s">
        <v>23</v>
      </c>
      <c r="B23" s="22"/>
      <c r="C23" s="23"/>
      <c r="D23" s="23"/>
      <c r="E23" s="22"/>
      <c r="F23" s="152" t="s">
        <v>527</v>
      </c>
      <c r="G23" s="14" t="s">
        <v>16</v>
      </c>
      <c r="H23" s="14" t="s">
        <v>24</v>
      </c>
      <c r="I23" s="113">
        <f>SUM(I24+I27+I41+I57+I71)</f>
        <v>165906291.94000003</v>
      </c>
      <c r="J23" s="113">
        <f>SUM(J24+J27+J41+J57+J71)</f>
        <v>164370246.70000002</v>
      </c>
      <c r="K23" s="113">
        <f t="shared" si="1"/>
        <v>99.074148893306884</v>
      </c>
      <c r="L23" s="113">
        <f>SUM(L27+L41+L57+L70+L26)</f>
        <v>311542043.19</v>
      </c>
      <c r="M23" s="113">
        <f>SUM(M27+M41+M57++M73)</f>
        <v>310816178.63999999</v>
      </c>
      <c r="N23" s="113">
        <f t="shared" ref="N23:N28" si="21">SUM(M23/L23*100)</f>
        <v>99.767009119357496</v>
      </c>
      <c r="O23" s="113">
        <f>SUM(I23+L23)</f>
        <v>477448335.13</v>
      </c>
      <c r="P23" s="113">
        <f t="shared" ref="P23:R23" si="22">SUM(J23+M23)</f>
        <v>475186425.34000003</v>
      </c>
      <c r="Q23" s="113">
        <f t="shared" si="22"/>
        <v>198.84115801266438</v>
      </c>
      <c r="R23" s="113">
        <f t="shared" si="22"/>
        <v>788990378.31999993</v>
      </c>
      <c r="S23" s="113">
        <f>SUM(J23+M23)</f>
        <v>475186425.34000003</v>
      </c>
      <c r="T23" s="118">
        <f t="shared" si="4"/>
        <v>99.526250355573225</v>
      </c>
      <c r="U23" s="232"/>
    </row>
    <row r="24" spans="1:22" s="218" customFormat="1" ht="43.5" hidden="1" customHeight="1">
      <c r="A24" s="288"/>
      <c r="B24" s="289"/>
      <c r="C24" s="290"/>
      <c r="D24" s="290"/>
      <c r="E24" s="289"/>
      <c r="F24" s="291" t="s">
        <v>80</v>
      </c>
      <c r="G24" s="31" t="s">
        <v>27</v>
      </c>
      <c r="H24" s="199" t="s">
        <v>539</v>
      </c>
      <c r="I24" s="117">
        <f>SUM(I25)</f>
        <v>0</v>
      </c>
      <c r="J24" s="117">
        <f>SUM(J25)</f>
        <v>0</v>
      </c>
      <c r="K24" s="117" t="e">
        <f t="shared" ref="K24:K25" si="23">SUM(J24/I24*100)</f>
        <v>#DIV/0!</v>
      </c>
      <c r="L24" s="215">
        <v>0</v>
      </c>
      <c r="M24" s="215">
        <f>SUM(M25)</f>
        <v>0</v>
      </c>
      <c r="N24" s="117">
        <v>0</v>
      </c>
      <c r="O24" s="117">
        <f t="shared" ref="O24:O25" si="24">SUM(I24,L24)</f>
        <v>0</v>
      </c>
      <c r="P24" s="292"/>
      <c r="Q24" s="293"/>
      <c r="R24" s="216"/>
      <c r="S24" s="138">
        <f t="shared" ref="S24:S25" si="25">SUM(J24,M24)</f>
        <v>0</v>
      </c>
      <c r="T24" s="294" t="e">
        <f t="shared" ref="T24:T26" si="26">SUM(S24/O24*100)</f>
        <v>#DIV/0!</v>
      </c>
    </row>
    <row r="25" spans="1:22" s="218" customFormat="1" ht="27" hidden="1" customHeight="1">
      <c r="A25" s="288"/>
      <c r="B25" s="289">
        <v>980</v>
      </c>
      <c r="C25" s="290" t="s">
        <v>81</v>
      </c>
      <c r="D25" s="290"/>
      <c r="E25" s="289"/>
      <c r="F25" s="66" t="s">
        <v>35</v>
      </c>
      <c r="G25" s="31" t="s">
        <v>27</v>
      </c>
      <c r="H25" s="65" t="s">
        <v>36</v>
      </c>
      <c r="I25" s="215">
        <v>0</v>
      </c>
      <c r="J25" s="215">
        <v>0</v>
      </c>
      <c r="K25" s="215" t="e">
        <f t="shared" si="23"/>
        <v>#DIV/0!</v>
      </c>
      <c r="L25" s="215">
        <v>0</v>
      </c>
      <c r="M25" s="215">
        <v>0</v>
      </c>
      <c r="N25" s="117">
        <v>0</v>
      </c>
      <c r="O25" s="215">
        <f t="shared" si="24"/>
        <v>0</v>
      </c>
      <c r="P25" s="295"/>
      <c r="Q25" s="296"/>
      <c r="R25" s="220"/>
      <c r="S25" s="136">
        <f t="shared" si="25"/>
        <v>0</v>
      </c>
      <c r="T25" s="221" t="e">
        <f t="shared" si="26"/>
        <v>#DIV/0!</v>
      </c>
    </row>
    <row r="26" spans="1:22" s="308" customFormat="1" ht="27.75" hidden="1" customHeight="1">
      <c r="A26" s="297"/>
      <c r="B26" s="298"/>
      <c r="C26" s="299"/>
      <c r="D26" s="299"/>
      <c r="E26" s="298"/>
      <c r="F26" s="300" t="s">
        <v>38</v>
      </c>
      <c r="G26" s="301"/>
      <c r="H26" s="199" t="s">
        <v>39</v>
      </c>
      <c r="I26" s="302" t="s">
        <v>37</v>
      </c>
      <c r="J26" s="302" t="s">
        <v>37</v>
      </c>
      <c r="K26" s="302" t="s">
        <v>37</v>
      </c>
      <c r="L26" s="302">
        <v>1390000</v>
      </c>
      <c r="M26" s="302">
        <v>298547.74</v>
      </c>
      <c r="N26" s="302">
        <f>SUM(M26/L26*100)</f>
        <v>21.478254676258992</v>
      </c>
      <c r="O26" s="302">
        <f>SUM(L26)</f>
        <v>1390000</v>
      </c>
      <c r="P26" s="303"/>
      <c r="Q26" s="304"/>
      <c r="R26" s="305"/>
      <c r="S26" s="306">
        <f>SUM(M26)</f>
        <v>298547.74</v>
      </c>
      <c r="T26" s="307">
        <f t="shared" si="26"/>
        <v>21.478254676258992</v>
      </c>
    </row>
    <row r="27" spans="1:22" ht="29.25">
      <c r="A27" s="7" t="s">
        <v>25</v>
      </c>
      <c r="B27" s="9">
        <v>980</v>
      </c>
      <c r="C27" s="12" t="s">
        <v>26</v>
      </c>
      <c r="D27" s="12"/>
      <c r="E27" s="9">
        <v>610</v>
      </c>
      <c r="F27" s="152" t="s">
        <v>528</v>
      </c>
      <c r="G27" s="17" t="s">
        <v>27</v>
      </c>
      <c r="H27" s="14" t="s">
        <v>28</v>
      </c>
      <c r="I27" s="113">
        <f>SUM(I33:I40)</f>
        <v>25670494.620000001</v>
      </c>
      <c r="J27" s="113">
        <f>SUM(J33:J40)</f>
        <v>25633133.48</v>
      </c>
      <c r="K27" s="113">
        <f t="shared" si="1"/>
        <v>99.854458823045462</v>
      </c>
      <c r="L27" s="113">
        <f>SUM(L28)</f>
        <v>44283220</v>
      </c>
      <c r="M27" s="113">
        <f>SUM(M28)</f>
        <v>44283220</v>
      </c>
      <c r="N27" s="113">
        <f t="shared" si="21"/>
        <v>100</v>
      </c>
      <c r="O27" s="113">
        <f t="shared" si="2"/>
        <v>69953714.620000005</v>
      </c>
      <c r="P27" s="113">
        <f t="shared" ref="P27" si="27">SUM(J27,M27)</f>
        <v>69916353.480000004</v>
      </c>
      <c r="Q27" s="113">
        <f t="shared" ref="Q27" si="28">SUM(K27,N27)</f>
        <v>199.85445882304546</v>
      </c>
      <c r="R27" s="113">
        <f t="shared" ref="R27" si="29">SUM(L27,O27)</f>
        <v>114236934.62</v>
      </c>
      <c r="S27" s="113">
        <f>SUM(J27+M27)</f>
        <v>69916353.480000004</v>
      </c>
      <c r="T27" s="118">
        <f t="shared" si="4"/>
        <v>99.946591628188798</v>
      </c>
      <c r="U27" s="230"/>
    </row>
    <row r="28" spans="1:22" ht="33" customHeight="1">
      <c r="A28" s="7"/>
      <c r="B28" s="9"/>
      <c r="C28" s="12"/>
      <c r="D28" s="12"/>
      <c r="E28" s="9"/>
      <c r="F28" s="24" t="s">
        <v>29</v>
      </c>
      <c r="G28" s="17"/>
      <c r="H28" s="148" t="s">
        <v>30</v>
      </c>
      <c r="I28" s="149">
        <f>SUM(I33+I34+I38+I40)</f>
        <v>25670494.620000001</v>
      </c>
      <c r="J28" s="149">
        <f>SUM(J33+J34+J38+J40)</f>
        <v>25633133.48</v>
      </c>
      <c r="K28" s="149">
        <f t="shared" si="1"/>
        <v>99.854458823045462</v>
      </c>
      <c r="L28" s="149">
        <f>SUM(L31+L32+L37+L39)</f>
        <v>44283220</v>
      </c>
      <c r="M28" s="149">
        <f>SUM(M31+M32+M37+M39)</f>
        <v>44283220</v>
      </c>
      <c r="N28" s="149">
        <f t="shared" si="21"/>
        <v>100</v>
      </c>
      <c r="O28" s="149">
        <f>SUM(O31+O32+O33+O34+O37+O38+O39+O40)</f>
        <v>69953714.61999999</v>
      </c>
      <c r="P28" s="120"/>
      <c r="Q28" s="121"/>
      <c r="R28" s="122"/>
      <c r="S28" s="154">
        <f>SUM(J28+M28)</f>
        <v>69916353.480000004</v>
      </c>
      <c r="T28" s="155">
        <f t="shared" si="4"/>
        <v>99.946591628188813</v>
      </c>
      <c r="U28" s="230"/>
    </row>
    <row r="29" spans="1:22" ht="18.600000000000001" hidden="1" customHeight="1">
      <c r="A29" s="7"/>
      <c r="B29" s="9"/>
      <c r="C29" s="12"/>
      <c r="D29" s="12"/>
      <c r="E29" s="9"/>
      <c r="F29" s="26" t="s">
        <v>31</v>
      </c>
      <c r="G29" s="17" t="s">
        <v>27</v>
      </c>
      <c r="H29" s="25" t="s">
        <v>32</v>
      </c>
      <c r="I29" s="112">
        <v>0</v>
      </c>
      <c r="J29" s="112">
        <v>0</v>
      </c>
      <c r="K29" s="112" t="e">
        <f t="shared" si="1"/>
        <v>#DIV/0!</v>
      </c>
      <c r="L29" s="112">
        <v>0</v>
      </c>
      <c r="M29" s="112">
        <v>0</v>
      </c>
      <c r="N29" s="113">
        <v>0</v>
      </c>
      <c r="O29" s="112">
        <f t="shared" si="2"/>
        <v>0</v>
      </c>
      <c r="P29" s="120"/>
      <c r="Q29" s="121"/>
      <c r="R29" s="122"/>
      <c r="S29" s="123">
        <f t="shared" ref="S29:S32" si="30">SUM(J29+M29)</f>
        <v>0</v>
      </c>
      <c r="T29" s="124" t="e">
        <f t="shared" si="4"/>
        <v>#DIV/0!</v>
      </c>
    </row>
    <row r="30" spans="1:22" ht="0.6" hidden="1" customHeight="1">
      <c r="A30" s="7"/>
      <c r="B30" s="9"/>
      <c r="C30" s="12"/>
      <c r="D30" s="12"/>
      <c r="E30" s="9"/>
      <c r="F30" s="26" t="s">
        <v>33</v>
      </c>
      <c r="G30" s="17" t="s">
        <v>27</v>
      </c>
      <c r="H30" s="25" t="s">
        <v>34</v>
      </c>
      <c r="I30" s="112">
        <v>0</v>
      </c>
      <c r="J30" s="112">
        <v>0</v>
      </c>
      <c r="K30" s="112" t="e">
        <f t="shared" si="1"/>
        <v>#DIV/0!</v>
      </c>
      <c r="L30" s="112">
        <v>0</v>
      </c>
      <c r="M30" s="112">
        <v>0</v>
      </c>
      <c r="N30" s="113">
        <v>0</v>
      </c>
      <c r="O30" s="112">
        <f t="shared" si="2"/>
        <v>0</v>
      </c>
      <c r="P30" s="120"/>
      <c r="Q30" s="121"/>
      <c r="R30" s="122"/>
      <c r="S30" s="123">
        <f t="shared" si="30"/>
        <v>0</v>
      </c>
      <c r="T30" s="125" t="e">
        <f t="shared" si="4"/>
        <v>#DIV/0!</v>
      </c>
    </row>
    <row r="31" spans="1:22" ht="31.5" hidden="1" customHeight="1">
      <c r="A31" s="7"/>
      <c r="B31" s="9"/>
      <c r="C31" s="12"/>
      <c r="D31" s="12"/>
      <c r="E31" s="9"/>
      <c r="F31" s="26" t="s">
        <v>35</v>
      </c>
      <c r="G31" s="17"/>
      <c r="H31" s="25" t="s">
        <v>36</v>
      </c>
      <c r="I31" s="112" t="s">
        <v>37</v>
      </c>
      <c r="J31" s="112" t="s">
        <v>37</v>
      </c>
      <c r="K31" s="112" t="s">
        <v>37</v>
      </c>
      <c r="L31" s="112"/>
      <c r="M31" s="112"/>
      <c r="N31" s="113" t="e">
        <f>SUM(M31/L31*100)</f>
        <v>#DIV/0!</v>
      </c>
      <c r="O31" s="112">
        <f>SUM(L31)</f>
        <v>0</v>
      </c>
      <c r="P31" s="120"/>
      <c r="Q31" s="121"/>
      <c r="R31" s="122"/>
      <c r="S31" s="123" t="e">
        <f t="shared" si="30"/>
        <v>#VALUE!</v>
      </c>
      <c r="T31" s="125" t="e">
        <f t="shared" si="4"/>
        <v>#VALUE!</v>
      </c>
    </row>
    <row r="32" spans="1:22" ht="31.5" hidden="1" customHeight="1">
      <c r="A32" s="7"/>
      <c r="B32" s="9"/>
      <c r="C32" s="12"/>
      <c r="D32" s="12"/>
      <c r="E32" s="9"/>
      <c r="F32" s="26" t="s">
        <v>38</v>
      </c>
      <c r="G32" s="17"/>
      <c r="H32" s="25" t="s">
        <v>39</v>
      </c>
      <c r="I32" s="112" t="s">
        <v>37</v>
      </c>
      <c r="J32" s="112" t="s">
        <v>37</v>
      </c>
      <c r="K32" s="112" t="s">
        <v>37</v>
      </c>
      <c r="L32" s="112"/>
      <c r="M32" s="112"/>
      <c r="N32" s="113" t="e">
        <f>SUM(M32/L32*100)</f>
        <v>#DIV/0!</v>
      </c>
      <c r="O32" s="112">
        <f>SUM(L32)</f>
        <v>0</v>
      </c>
      <c r="P32" s="120"/>
      <c r="Q32" s="121"/>
      <c r="R32" s="122"/>
      <c r="S32" s="123" t="e">
        <f t="shared" si="30"/>
        <v>#VALUE!</v>
      </c>
      <c r="T32" s="125" t="e">
        <f t="shared" si="4"/>
        <v>#VALUE!</v>
      </c>
    </row>
    <row r="33" spans="1:21" ht="77.25" customHeight="1">
      <c r="A33" s="7"/>
      <c r="B33" s="9"/>
      <c r="C33" s="12"/>
      <c r="D33" s="12"/>
      <c r="E33" s="9"/>
      <c r="F33" s="26" t="s">
        <v>40</v>
      </c>
      <c r="G33" s="17"/>
      <c r="H33" s="25" t="s">
        <v>41</v>
      </c>
      <c r="I33" s="112">
        <v>716212.78</v>
      </c>
      <c r="J33" s="112">
        <v>716212.78</v>
      </c>
      <c r="K33" s="112">
        <f>SUM(J33/I33*100)</f>
        <v>100</v>
      </c>
      <c r="L33" s="112">
        <v>0</v>
      </c>
      <c r="M33" s="112">
        <v>0</v>
      </c>
      <c r="N33" s="112" t="s">
        <v>37</v>
      </c>
      <c r="O33" s="112">
        <f>SUM(I33)</f>
        <v>716212.78</v>
      </c>
      <c r="P33" s="120"/>
      <c r="Q33" s="121"/>
      <c r="R33" s="122"/>
      <c r="S33" s="123">
        <f>SUM(J33+M33)</f>
        <v>716212.78</v>
      </c>
      <c r="T33" s="112">
        <f t="shared" si="4"/>
        <v>100</v>
      </c>
      <c r="U33" s="230"/>
    </row>
    <row r="34" spans="1:21" ht="35.25" customHeight="1">
      <c r="A34" s="7"/>
      <c r="B34" s="9"/>
      <c r="C34" s="12"/>
      <c r="D34" s="12"/>
      <c r="E34" s="9"/>
      <c r="F34" s="26" t="s">
        <v>35</v>
      </c>
      <c r="G34" s="17" t="s">
        <v>27</v>
      </c>
      <c r="H34" s="25" t="s">
        <v>42</v>
      </c>
      <c r="I34" s="112">
        <v>24629784.539999999</v>
      </c>
      <c r="J34" s="112">
        <v>24596194.539999999</v>
      </c>
      <c r="K34" s="112">
        <f>SUM(J34/I34*100)</f>
        <v>99.863620406644444</v>
      </c>
      <c r="L34" s="126">
        <v>0</v>
      </c>
      <c r="M34" s="126">
        <v>0</v>
      </c>
      <c r="N34" s="127">
        <v>0</v>
      </c>
      <c r="O34" s="112">
        <f t="shared" ref="O34:O39" si="31">SUM(I34,L34)</f>
        <v>24629784.539999999</v>
      </c>
      <c r="P34" s="120"/>
      <c r="Q34" s="121"/>
      <c r="R34" s="122"/>
      <c r="S34" s="123">
        <f>SUM(J34)</f>
        <v>24596194.539999999</v>
      </c>
      <c r="T34" s="124">
        <f t="shared" ref="T34:T41" si="32">SUM(S34/O34*100)</f>
        <v>99.863620406644444</v>
      </c>
    </row>
    <row r="35" spans="1:21" ht="27.6" hidden="1" customHeight="1">
      <c r="A35" s="7"/>
      <c r="B35" s="9"/>
      <c r="C35" s="12"/>
      <c r="D35" s="12"/>
      <c r="E35" s="9"/>
      <c r="F35" s="26" t="s">
        <v>43</v>
      </c>
      <c r="G35" s="17"/>
      <c r="H35" s="25" t="s">
        <v>44</v>
      </c>
      <c r="I35" s="112">
        <v>0</v>
      </c>
      <c r="J35" s="112">
        <v>0</v>
      </c>
      <c r="K35" s="112" t="e">
        <f t="shared" ref="K35:K40" si="33">SUM(J35/I35*100)</f>
        <v>#DIV/0!</v>
      </c>
      <c r="L35" s="112">
        <v>0</v>
      </c>
      <c r="M35" s="112">
        <v>0</v>
      </c>
      <c r="N35" s="113">
        <v>0</v>
      </c>
      <c r="O35" s="112">
        <f t="shared" si="31"/>
        <v>0</v>
      </c>
      <c r="P35" s="120"/>
      <c r="Q35" s="121"/>
      <c r="R35" s="122"/>
      <c r="S35" s="123">
        <f t="shared" ref="S35:S39" si="34">SUM(J35,M35)</f>
        <v>0</v>
      </c>
      <c r="T35" s="124" t="e">
        <f t="shared" si="32"/>
        <v>#DIV/0!</v>
      </c>
    </row>
    <row r="36" spans="1:21" ht="0.75" hidden="1" customHeight="1">
      <c r="A36" s="7"/>
      <c r="B36" s="9"/>
      <c r="C36" s="12"/>
      <c r="D36" s="12"/>
      <c r="E36" s="9"/>
      <c r="F36" s="26" t="s">
        <v>45</v>
      </c>
      <c r="G36" s="17"/>
      <c r="H36" s="25" t="s">
        <v>46</v>
      </c>
      <c r="I36" s="112">
        <v>0</v>
      </c>
      <c r="J36" s="112">
        <v>0</v>
      </c>
      <c r="K36" s="112" t="e">
        <f t="shared" si="33"/>
        <v>#DIV/0!</v>
      </c>
      <c r="L36" s="112">
        <v>0</v>
      </c>
      <c r="M36" s="112">
        <v>0</v>
      </c>
      <c r="N36" s="112" t="e">
        <f>SUM(M36/L36*100)</f>
        <v>#DIV/0!</v>
      </c>
      <c r="O36" s="112">
        <f t="shared" si="31"/>
        <v>0</v>
      </c>
      <c r="P36" s="120"/>
      <c r="Q36" s="121"/>
      <c r="R36" s="122"/>
      <c r="S36" s="123">
        <f t="shared" si="34"/>
        <v>0</v>
      </c>
      <c r="T36" s="124" t="e">
        <f t="shared" si="32"/>
        <v>#DIV/0!</v>
      </c>
    </row>
    <row r="37" spans="1:21" ht="24.75" hidden="1" customHeight="1">
      <c r="A37" s="7"/>
      <c r="B37" s="9"/>
      <c r="C37" s="12"/>
      <c r="D37" s="12"/>
      <c r="E37" s="9"/>
      <c r="F37" s="26" t="s">
        <v>47</v>
      </c>
      <c r="G37" s="17"/>
      <c r="H37" s="25" t="s">
        <v>48</v>
      </c>
      <c r="I37" s="112">
        <v>0</v>
      </c>
      <c r="J37" s="112">
        <v>0</v>
      </c>
      <c r="K37" s="112" t="e">
        <f t="shared" si="33"/>
        <v>#DIV/0!</v>
      </c>
      <c r="L37" s="112"/>
      <c r="M37" s="112"/>
      <c r="N37" s="112" t="e">
        <f>SUM(M37/L37*100)</f>
        <v>#DIV/0!</v>
      </c>
      <c r="O37" s="112">
        <f t="shared" si="31"/>
        <v>0</v>
      </c>
      <c r="P37" s="120"/>
      <c r="Q37" s="121"/>
      <c r="R37" s="122"/>
      <c r="S37" s="123">
        <f t="shared" si="34"/>
        <v>0</v>
      </c>
      <c r="T37" s="124" t="e">
        <f t="shared" si="32"/>
        <v>#DIV/0!</v>
      </c>
    </row>
    <row r="38" spans="1:21" ht="0.75" customHeight="1">
      <c r="A38" s="7"/>
      <c r="B38" s="9"/>
      <c r="C38" s="12"/>
      <c r="D38" s="12"/>
      <c r="E38" s="9"/>
      <c r="F38" s="26" t="s">
        <v>47</v>
      </c>
      <c r="G38" s="17"/>
      <c r="H38" s="25" t="s">
        <v>49</v>
      </c>
      <c r="I38" s="112"/>
      <c r="J38" s="112"/>
      <c r="K38" s="112" t="e">
        <f t="shared" si="33"/>
        <v>#DIV/0!</v>
      </c>
      <c r="L38" s="112">
        <v>0</v>
      </c>
      <c r="M38" s="112">
        <v>0</v>
      </c>
      <c r="N38" s="112">
        <v>0</v>
      </c>
      <c r="O38" s="112">
        <f t="shared" si="31"/>
        <v>0</v>
      </c>
      <c r="P38" s="120"/>
      <c r="Q38" s="121"/>
      <c r="R38" s="122"/>
      <c r="S38" s="123">
        <f t="shared" si="34"/>
        <v>0</v>
      </c>
      <c r="T38" s="124" t="e">
        <f t="shared" si="32"/>
        <v>#DIV/0!</v>
      </c>
    </row>
    <row r="39" spans="1:21" ht="36.75">
      <c r="A39" s="7"/>
      <c r="B39" s="9"/>
      <c r="C39" s="12"/>
      <c r="D39" s="12"/>
      <c r="E39" s="9"/>
      <c r="F39" s="26" t="s">
        <v>798</v>
      </c>
      <c r="G39" s="17" t="s">
        <v>27</v>
      </c>
      <c r="H39" s="25" t="s">
        <v>50</v>
      </c>
      <c r="I39" s="112">
        <v>0</v>
      </c>
      <c r="J39" s="112">
        <v>0</v>
      </c>
      <c r="K39" s="112">
        <v>0</v>
      </c>
      <c r="L39" s="112">
        <v>44283220</v>
      </c>
      <c r="M39" s="112">
        <v>44283220</v>
      </c>
      <c r="N39" s="112">
        <f>SUM(M39/L39*100)</f>
        <v>100</v>
      </c>
      <c r="O39" s="112">
        <f t="shared" si="31"/>
        <v>44283220</v>
      </c>
      <c r="P39" s="120"/>
      <c r="Q39" s="121"/>
      <c r="R39" s="122"/>
      <c r="S39" s="123">
        <f t="shared" si="34"/>
        <v>44283220</v>
      </c>
      <c r="T39" s="124">
        <f t="shared" si="32"/>
        <v>100</v>
      </c>
    </row>
    <row r="40" spans="1:21">
      <c r="A40" s="7"/>
      <c r="B40" s="9"/>
      <c r="C40" s="12"/>
      <c r="D40" s="12"/>
      <c r="E40" s="9"/>
      <c r="F40" s="167" t="s">
        <v>529</v>
      </c>
      <c r="G40" s="17" t="s">
        <v>27</v>
      </c>
      <c r="H40" s="146" t="s">
        <v>530</v>
      </c>
      <c r="I40" s="112">
        <v>324497.3</v>
      </c>
      <c r="J40" s="112">
        <v>320726.15999999997</v>
      </c>
      <c r="K40" s="112">
        <f t="shared" si="33"/>
        <v>98.837851655468313</v>
      </c>
      <c r="L40" s="112">
        <v>0</v>
      </c>
      <c r="M40" s="112">
        <v>0</v>
      </c>
      <c r="N40" s="112">
        <v>0</v>
      </c>
      <c r="O40" s="112">
        <f t="shared" ref="O40" si="35">SUM(I40,L40)</f>
        <v>324497.3</v>
      </c>
      <c r="P40" s="120"/>
      <c r="Q40" s="121"/>
      <c r="R40" s="122"/>
      <c r="S40" s="123">
        <f t="shared" ref="S40" si="36">SUM(J40,M40)</f>
        <v>320726.15999999997</v>
      </c>
      <c r="T40" s="124">
        <f t="shared" ref="T40" si="37">SUM(S40/O40*100)</f>
        <v>98.837851655468313</v>
      </c>
    </row>
    <row r="41" spans="1:21" s="1" customFormat="1" ht="29.45" customHeight="1">
      <c r="A41" s="27" t="s">
        <v>51</v>
      </c>
      <c r="B41" s="22">
        <v>980</v>
      </c>
      <c r="C41" s="23" t="s">
        <v>52</v>
      </c>
      <c r="D41" s="23"/>
      <c r="E41" s="22"/>
      <c r="F41" s="443" t="s">
        <v>531</v>
      </c>
      <c r="G41" s="17" t="s">
        <v>27</v>
      </c>
      <c r="H41" s="14" t="s">
        <v>53</v>
      </c>
      <c r="I41" s="113">
        <f>SUM(I46+I47+I48+I49+I50+I51+I52+I53+I54+I55)</f>
        <v>86587722.950000018</v>
      </c>
      <c r="J41" s="113">
        <f>SUM(J46+J47+J48+J49+J50+J51+J52+J53+J54+J55)</f>
        <v>85351762.430000022</v>
      </c>
      <c r="K41" s="113">
        <f>SUM(J41/I41*100)</f>
        <v>98.572591496933455</v>
      </c>
      <c r="L41" s="113">
        <f>SUM(L46+L47+L48+L49+L50+L51+L52+L53+L54+L55+L56)</f>
        <v>262766083.19</v>
      </c>
      <c r="M41" s="113">
        <f>SUM(M46+M47+M48+M49+M50+M51+M52+M53+M54+M55+M56)</f>
        <v>262466059.44</v>
      </c>
      <c r="N41" s="113">
        <f>SUM(M41/L41*100)</f>
        <v>99.885820975691502</v>
      </c>
      <c r="O41" s="113">
        <f>SUM(O46+O47+O48+O49+O50+O51+O52+O53+O54+O55+O56)</f>
        <v>349353806.14000005</v>
      </c>
      <c r="P41" s="113">
        <f t="shared" ref="P41:S41" si="38">SUM(P46+P47+P48+P49+P50+P51+P52+P53+P54+P55+P56)</f>
        <v>0</v>
      </c>
      <c r="Q41" s="113">
        <f t="shared" si="38"/>
        <v>0</v>
      </c>
      <c r="R41" s="113">
        <f t="shared" si="38"/>
        <v>0</v>
      </c>
      <c r="S41" s="113">
        <f t="shared" si="38"/>
        <v>347817821.87000006</v>
      </c>
      <c r="T41" s="128">
        <f t="shared" si="32"/>
        <v>99.560335613064865</v>
      </c>
      <c r="U41" s="232"/>
    </row>
    <row r="42" spans="1:21" ht="16.899999999999999" hidden="1" customHeight="1">
      <c r="A42" s="7"/>
      <c r="B42" s="9"/>
      <c r="C42" s="12"/>
      <c r="D42" s="12"/>
      <c r="E42" s="9"/>
      <c r="F42" s="444"/>
      <c r="G42" s="17" t="s">
        <v>27</v>
      </c>
      <c r="H42" s="28"/>
      <c r="I42" s="112"/>
      <c r="J42" s="112"/>
      <c r="K42" s="112"/>
      <c r="L42" s="112"/>
      <c r="M42" s="112"/>
      <c r="N42" s="112"/>
      <c r="O42" s="113">
        <f t="shared" ref="O42" si="39">SUM(O47+O48+O49+O50+O51+O52+O53+O54+O55+O57)</f>
        <v>379485169.11000001</v>
      </c>
      <c r="P42" s="114"/>
      <c r="Q42" s="115"/>
      <c r="R42" s="116"/>
      <c r="S42" s="112"/>
      <c r="T42" s="129"/>
    </row>
    <row r="43" spans="1:21" ht="31.5" customHeight="1">
      <c r="A43" s="7"/>
      <c r="B43" s="9"/>
      <c r="C43" s="12"/>
      <c r="D43" s="12"/>
      <c r="E43" s="9"/>
      <c r="F43" s="29" t="s">
        <v>54</v>
      </c>
      <c r="G43" s="17"/>
      <c r="H43" s="235" t="s">
        <v>55</v>
      </c>
      <c r="I43" s="149">
        <f>SUM(I46+I47+I48+I49+I54)</f>
        <v>86587722.950000018</v>
      </c>
      <c r="J43" s="149">
        <f>SUM(J46+J47+J48+J49+J54)</f>
        <v>85351762.430000022</v>
      </c>
      <c r="K43" s="149">
        <f>SUM(J43/I43*100)</f>
        <v>98.572591496933455</v>
      </c>
      <c r="L43" s="149">
        <f>SUM(L48+L50+L51+L52+L53+L54+L55+L56)</f>
        <v>262766083.19</v>
      </c>
      <c r="M43" s="149">
        <f>SUM(M48+M50+M51+M52+M53+M54+M55+M56)</f>
        <v>262466059.44</v>
      </c>
      <c r="N43" s="149">
        <f>SUM(M43/L43*100)</f>
        <v>99.885820975691502</v>
      </c>
      <c r="O43" s="113">
        <f>SUM(I43+L43)</f>
        <v>349353806.13999999</v>
      </c>
      <c r="P43" s="113">
        <f t="shared" ref="P43:R43" si="40">SUM(J43+M43)</f>
        <v>347817821.87</v>
      </c>
      <c r="Q43" s="113">
        <f t="shared" si="40"/>
        <v>198.45841247262496</v>
      </c>
      <c r="R43" s="113">
        <f t="shared" si="40"/>
        <v>612119889.32999992</v>
      </c>
      <c r="S43" s="113">
        <f>SUM(J43+M43)</f>
        <v>347817821.87</v>
      </c>
      <c r="T43" s="155">
        <f>SUM(S43/O43*100)</f>
        <v>99.560335613064865</v>
      </c>
      <c r="U43" s="230"/>
    </row>
    <row r="44" spans="1:21" ht="25.15" hidden="1" customHeight="1">
      <c r="A44" s="7"/>
      <c r="B44" s="9"/>
      <c r="C44" s="12"/>
      <c r="D44" s="12"/>
      <c r="E44" s="9"/>
      <c r="F44" s="26" t="s">
        <v>33</v>
      </c>
      <c r="G44" s="17"/>
      <c r="H44" s="28" t="s">
        <v>56</v>
      </c>
      <c r="I44" s="112">
        <v>0</v>
      </c>
      <c r="J44" s="112">
        <v>0</v>
      </c>
      <c r="K44" s="112" t="e">
        <f>SUM(J44/I44*100)</f>
        <v>#DIV/0!</v>
      </c>
      <c r="L44" s="112">
        <v>0</v>
      </c>
      <c r="M44" s="112">
        <v>0</v>
      </c>
      <c r="N44" s="112">
        <v>0</v>
      </c>
      <c r="O44" s="112">
        <f t="shared" ref="O44:O45" si="41">SUM(I44,L44)</f>
        <v>0</v>
      </c>
      <c r="P44" s="114"/>
      <c r="Q44" s="115"/>
      <c r="R44" s="116"/>
      <c r="S44" s="123">
        <f t="shared" ref="S44:S45" si="42">SUM(J44,M44)</f>
        <v>0</v>
      </c>
      <c r="T44" s="124" t="e">
        <f t="shared" ref="T44:T48" si="43">SUM(S44/O44*100)</f>
        <v>#DIV/0!</v>
      </c>
    </row>
    <row r="45" spans="1:21" ht="35.450000000000003" hidden="1" customHeight="1">
      <c r="A45" s="7"/>
      <c r="B45" s="9"/>
      <c r="C45" s="12"/>
      <c r="D45" s="12"/>
      <c r="E45" s="9"/>
      <c r="F45" s="26" t="s">
        <v>57</v>
      </c>
      <c r="G45" s="17"/>
      <c r="H45" s="28" t="s">
        <v>58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2">
        <v>0</v>
      </c>
      <c r="O45" s="112">
        <f t="shared" si="41"/>
        <v>0</v>
      </c>
      <c r="P45" s="114"/>
      <c r="Q45" s="115"/>
      <c r="R45" s="116"/>
      <c r="S45" s="123">
        <f t="shared" si="42"/>
        <v>0</v>
      </c>
      <c r="T45" s="124" t="e">
        <f t="shared" si="43"/>
        <v>#DIV/0!</v>
      </c>
    </row>
    <row r="46" spans="1:21" ht="55.5" customHeight="1">
      <c r="A46" s="7"/>
      <c r="B46" s="9"/>
      <c r="C46" s="12"/>
      <c r="D46" s="12"/>
      <c r="E46" s="9"/>
      <c r="F46" s="26" t="s">
        <v>59</v>
      </c>
      <c r="G46" s="17"/>
      <c r="H46" s="28" t="s">
        <v>60</v>
      </c>
      <c r="I46" s="112">
        <v>1091211.3999999999</v>
      </c>
      <c r="J46" s="112">
        <v>1091211.3999999999</v>
      </c>
      <c r="K46" s="112">
        <f>SUM(J46/I46*100)</f>
        <v>100</v>
      </c>
      <c r="L46" s="112"/>
      <c r="M46" s="112"/>
      <c r="N46" s="112"/>
      <c r="O46" s="112">
        <f>SUM(I46)</f>
        <v>1091211.3999999999</v>
      </c>
      <c r="P46" s="114"/>
      <c r="Q46" s="115"/>
      <c r="R46" s="116"/>
      <c r="S46" s="123">
        <f>SUM(J46)</f>
        <v>1091211.3999999999</v>
      </c>
      <c r="T46" s="124">
        <f t="shared" si="43"/>
        <v>100</v>
      </c>
      <c r="U46" s="230"/>
    </row>
    <row r="47" spans="1:21" ht="29.25" customHeight="1">
      <c r="A47" s="7"/>
      <c r="B47" s="9"/>
      <c r="C47" s="12"/>
      <c r="D47" s="12"/>
      <c r="E47" s="9"/>
      <c r="F47" s="19" t="s">
        <v>35</v>
      </c>
      <c r="G47" s="17" t="s">
        <v>27</v>
      </c>
      <c r="H47" s="17" t="s">
        <v>61</v>
      </c>
      <c r="I47" s="112">
        <v>81798350.75</v>
      </c>
      <c r="J47" s="112">
        <v>80610840.950000003</v>
      </c>
      <c r="K47" s="112">
        <f>SUM(J47/I47*100)</f>
        <v>98.548247257906979</v>
      </c>
      <c r="L47" s="112">
        <v>0</v>
      </c>
      <c r="M47" s="112">
        <v>0</v>
      </c>
      <c r="N47" s="113">
        <v>0</v>
      </c>
      <c r="O47" s="112">
        <f>SUM(I47,L47)</f>
        <v>81798350.75</v>
      </c>
      <c r="P47" s="114"/>
      <c r="Q47" s="115"/>
      <c r="R47" s="116"/>
      <c r="S47" s="123">
        <f>SUM(J47,M47)</f>
        <v>80610840.950000003</v>
      </c>
      <c r="T47" s="124">
        <f t="shared" si="43"/>
        <v>98.548247257906979</v>
      </c>
    </row>
    <row r="48" spans="1:21" ht="44.25" customHeight="1">
      <c r="A48" s="7"/>
      <c r="B48" s="9"/>
      <c r="C48" s="12"/>
      <c r="D48" s="12"/>
      <c r="E48" s="9"/>
      <c r="F48" s="167" t="s">
        <v>533</v>
      </c>
      <c r="G48" s="17" t="s">
        <v>27</v>
      </c>
      <c r="H48" s="143" t="s">
        <v>532</v>
      </c>
      <c r="I48" s="112">
        <v>41199.68</v>
      </c>
      <c r="J48" s="112">
        <v>41199.68</v>
      </c>
      <c r="K48" s="112">
        <f>SUM(J48/I48*100)</f>
        <v>100</v>
      </c>
      <c r="L48" s="112">
        <v>4078768.79</v>
      </c>
      <c r="M48" s="112">
        <v>4078768.79</v>
      </c>
      <c r="N48" s="112">
        <f t="shared" ref="N48:N57" si="44">SUM(M48/L48*100)</f>
        <v>100</v>
      </c>
      <c r="O48" s="112">
        <f>SUM(I48,L48)</f>
        <v>4119968.47</v>
      </c>
      <c r="P48" s="114"/>
      <c r="Q48" s="115"/>
      <c r="R48" s="116"/>
      <c r="S48" s="123">
        <f>SUM(J48,M48)</f>
        <v>4119968.47</v>
      </c>
      <c r="T48" s="129">
        <f t="shared" si="43"/>
        <v>100</v>
      </c>
    </row>
    <row r="49" spans="1:21" ht="28.9" customHeight="1">
      <c r="A49" s="7"/>
      <c r="B49" s="9"/>
      <c r="C49" s="12"/>
      <c r="D49" s="12"/>
      <c r="E49" s="9"/>
      <c r="F49" s="26" t="s">
        <v>529</v>
      </c>
      <c r="G49" s="17" t="s">
        <v>27</v>
      </c>
      <c r="H49" s="143" t="s">
        <v>534</v>
      </c>
      <c r="I49" s="112">
        <v>3509243.36</v>
      </c>
      <c r="J49" s="112">
        <v>3460792.64</v>
      </c>
      <c r="K49" s="112">
        <f>SUM(J49/I49*100)</f>
        <v>98.619339982166423</v>
      </c>
      <c r="L49" s="112">
        <v>0</v>
      </c>
      <c r="M49" s="112">
        <v>0</v>
      </c>
      <c r="N49" s="112">
        <v>0</v>
      </c>
      <c r="O49" s="112">
        <f t="shared" ref="O49:O89" si="45">SUM(I49,L49)</f>
        <v>3509243.36</v>
      </c>
      <c r="P49" s="114"/>
      <c r="Q49" s="115"/>
      <c r="R49" s="116"/>
      <c r="S49" s="123">
        <f t="shared" ref="S49:S92" si="46">SUM(J49,M49)</f>
        <v>3460792.64</v>
      </c>
      <c r="T49" s="124">
        <f t="shared" ref="T49:T92" si="47">SUM(S49/O49*100)</f>
        <v>98.619339982166423</v>
      </c>
    </row>
    <row r="50" spans="1:21" ht="52.5" customHeight="1">
      <c r="A50" s="7"/>
      <c r="B50" s="9"/>
      <c r="C50" s="12"/>
      <c r="D50" s="12"/>
      <c r="E50" s="9"/>
      <c r="F50" s="26" t="s">
        <v>800</v>
      </c>
      <c r="G50" s="17" t="s">
        <v>27</v>
      </c>
      <c r="H50" s="17" t="s">
        <v>62</v>
      </c>
      <c r="I50" s="112">
        <v>0</v>
      </c>
      <c r="J50" s="112">
        <v>0</v>
      </c>
      <c r="K50" s="112">
        <v>0</v>
      </c>
      <c r="L50" s="112">
        <v>221389936</v>
      </c>
      <c r="M50" s="112">
        <v>221389936</v>
      </c>
      <c r="N50" s="112">
        <f t="shared" si="44"/>
        <v>100</v>
      </c>
      <c r="O50" s="112">
        <f t="shared" si="45"/>
        <v>221389936</v>
      </c>
      <c r="P50" s="114"/>
      <c r="Q50" s="115"/>
      <c r="R50" s="116"/>
      <c r="S50" s="123">
        <f t="shared" si="46"/>
        <v>221389936</v>
      </c>
      <c r="T50" s="124">
        <f t="shared" si="47"/>
        <v>100</v>
      </c>
    </row>
    <row r="51" spans="1:21" ht="38.25" customHeight="1">
      <c r="A51" s="7"/>
      <c r="B51" s="9"/>
      <c r="C51" s="12"/>
      <c r="D51" s="12"/>
      <c r="E51" s="9"/>
      <c r="F51" s="26" t="s">
        <v>801</v>
      </c>
      <c r="G51" s="17"/>
      <c r="H51" s="17" t="s">
        <v>63</v>
      </c>
      <c r="I51" s="112">
        <v>0</v>
      </c>
      <c r="J51" s="112">
        <v>0</v>
      </c>
      <c r="K51" s="112">
        <v>0</v>
      </c>
      <c r="L51" s="112">
        <v>6676763.5999999996</v>
      </c>
      <c r="M51" s="112">
        <v>6676763.5999999996</v>
      </c>
      <c r="N51" s="112">
        <f t="shared" si="44"/>
        <v>100</v>
      </c>
      <c r="O51" s="112">
        <f t="shared" si="45"/>
        <v>6676763.5999999996</v>
      </c>
      <c r="P51" s="114"/>
      <c r="Q51" s="115"/>
      <c r="R51" s="116"/>
      <c r="S51" s="123">
        <f t="shared" si="46"/>
        <v>6676763.5999999996</v>
      </c>
      <c r="T51" s="124">
        <f t="shared" si="47"/>
        <v>100</v>
      </c>
    </row>
    <row r="52" spans="1:21" ht="45.75" customHeight="1">
      <c r="A52" s="7"/>
      <c r="B52" s="9"/>
      <c r="C52" s="12"/>
      <c r="D52" s="12"/>
      <c r="E52" s="9"/>
      <c r="F52" s="227" t="s">
        <v>799</v>
      </c>
      <c r="G52" s="17"/>
      <c r="H52" s="17" t="s">
        <v>64</v>
      </c>
      <c r="I52" s="112">
        <v>0</v>
      </c>
      <c r="J52" s="112">
        <v>0</v>
      </c>
      <c r="K52" s="112">
        <v>0</v>
      </c>
      <c r="L52" s="112">
        <v>9205500</v>
      </c>
      <c r="M52" s="112">
        <v>9205500</v>
      </c>
      <c r="N52" s="112">
        <f t="shared" si="44"/>
        <v>100</v>
      </c>
      <c r="O52" s="112">
        <f t="shared" si="45"/>
        <v>9205500</v>
      </c>
      <c r="P52" s="114"/>
      <c r="Q52" s="115"/>
      <c r="R52" s="116"/>
      <c r="S52" s="123">
        <f t="shared" si="46"/>
        <v>9205500</v>
      </c>
      <c r="T52" s="124">
        <f t="shared" si="47"/>
        <v>100</v>
      </c>
    </row>
    <row r="53" spans="1:21" ht="34.5" customHeight="1">
      <c r="A53" s="7"/>
      <c r="B53" s="9"/>
      <c r="C53" s="12"/>
      <c r="D53" s="12"/>
      <c r="E53" s="9"/>
      <c r="F53" s="26" t="s">
        <v>65</v>
      </c>
      <c r="G53" s="17"/>
      <c r="H53" s="17" t="s">
        <v>66</v>
      </c>
      <c r="I53" s="112">
        <v>0</v>
      </c>
      <c r="J53" s="112">
        <v>0</v>
      </c>
      <c r="K53" s="112">
        <v>0</v>
      </c>
      <c r="L53" s="112">
        <v>18509400</v>
      </c>
      <c r="M53" s="112">
        <v>18509400</v>
      </c>
      <c r="N53" s="112">
        <f t="shared" si="44"/>
        <v>100</v>
      </c>
      <c r="O53" s="112">
        <f t="shared" si="45"/>
        <v>18509400</v>
      </c>
      <c r="P53" s="114"/>
      <c r="Q53" s="115"/>
      <c r="R53" s="116"/>
      <c r="S53" s="123">
        <f t="shared" si="46"/>
        <v>18509400</v>
      </c>
      <c r="T53" s="124">
        <f t="shared" si="47"/>
        <v>100</v>
      </c>
    </row>
    <row r="54" spans="1:21" ht="34.5" customHeight="1">
      <c r="A54" s="7"/>
      <c r="B54" s="9"/>
      <c r="C54" s="12"/>
      <c r="D54" s="12"/>
      <c r="E54" s="9"/>
      <c r="F54" s="167" t="s">
        <v>535</v>
      </c>
      <c r="G54" s="17"/>
      <c r="H54" s="143" t="s">
        <v>536</v>
      </c>
      <c r="I54" s="112">
        <v>147717.76000000001</v>
      </c>
      <c r="J54" s="112">
        <v>147717.76000000001</v>
      </c>
      <c r="K54" s="177">
        <f t="shared" ref="K54:K92" si="48">SUM(J54/I54*100)</f>
        <v>100</v>
      </c>
      <c r="L54" s="112">
        <v>1500000</v>
      </c>
      <c r="M54" s="112">
        <v>1500000</v>
      </c>
      <c r="N54" s="112">
        <f t="shared" ref="N54" si="49">SUM(M54/L54*100)</f>
        <v>100</v>
      </c>
      <c r="O54" s="112">
        <f t="shared" ref="O54" si="50">SUM(I54,L54)</f>
        <v>1647717.76</v>
      </c>
      <c r="P54" s="114"/>
      <c r="Q54" s="115"/>
      <c r="R54" s="116"/>
      <c r="S54" s="123">
        <f t="shared" ref="S54" si="51">SUM(J54,M54)</f>
        <v>1647717.76</v>
      </c>
      <c r="T54" s="124">
        <f t="shared" ref="T54" si="52">SUM(S54/O54*100)</f>
        <v>100</v>
      </c>
    </row>
    <row r="55" spans="1:21" ht="45" customHeight="1">
      <c r="A55" s="7"/>
      <c r="B55" s="9"/>
      <c r="C55" s="12"/>
      <c r="D55" s="12"/>
      <c r="E55" s="9"/>
      <c r="F55" s="30" t="s">
        <v>67</v>
      </c>
      <c r="G55" s="31"/>
      <c r="H55" s="32" t="s">
        <v>68</v>
      </c>
      <c r="I55" s="112">
        <v>0</v>
      </c>
      <c r="J55" s="112">
        <v>0</v>
      </c>
      <c r="K55" s="178">
        <v>0</v>
      </c>
      <c r="L55" s="112">
        <v>1249474.8</v>
      </c>
      <c r="M55" s="112">
        <v>949451.05</v>
      </c>
      <c r="N55" s="112">
        <f t="shared" si="44"/>
        <v>75.988011122753335</v>
      </c>
      <c r="O55" s="112">
        <f t="shared" si="45"/>
        <v>1249474.8</v>
      </c>
      <c r="P55" s="114"/>
      <c r="Q55" s="115"/>
      <c r="R55" s="116"/>
      <c r="S55" s="123">
        <f t="shared" si="46"/>
        <v>949451.05</v>
      </c>
      <c r="T55" s="124">
        <f t="shared" si="47"/>
        <v>75.988011122753335</v>
      </c>
    </row>
    <row r="56" spans="1:21" ht="71.25" customHeight="1">
      <c r="A56" s="7"/>
      <c r="B56" s="9"/>
      <c r="C56" s="12"/>
      <c r="D56" s="12"/>
      <c r="E56" s="9"/>
      <c r="F56" s="30" t="s">
        <v>864</v>
      </c>
      <c r="G56" s="31"/>
      <c r="H56" s="32" t="s">
        <v>863</v>
      </c>
      <c r="I56" s="112">
        <v>0</v>
      </c>
      <c r="J56" s="112">
        <v>0</v>
      </c>
      <c r="K56" s="178">
        <v>0</v>
      </c>
      <c r="L56" s="112">
        <v>156240</v>
      </c>
      <c r="M56" s="112">
        <v>156240</v>
      </c>
      <c r="N56" s="112">
        <f t="shared" ref="N56" si="53">SUM(M56/L56*100)</f>
        <v>100</v>
      </c>
      <c r="O56" s="112">
        <f t="shared" ref="O56" si="54">SUM(I56,L56)</f>
        <v>156240</v>
      </c>
      <c r="P56" s="114"/>
      <c r="Q56" s="115"/>
      <c r="R56" s="116"/>
      <c r="S56" s="123">
        <f t="shared" ref="S56" si="55">SUM(J56,M56)</f>
        <v>156240</v>
      </c>
      <c r="T56" s="124">
        <f t="shared" ref="T56" si="56">SUM(S56/O56*100)</f>
        <v>100</v>
      </c>
    </row>
    <row r="57" spans="1:21" s="274" customFormat="1" ht="42.6" customHeight="1">
      <c r="A57" s="280"/>
      <c r="B57" s="281"/>
      <c r="C57" s="282"/>
      <c r="D57" s="282"/>
      <c r="E57" s="281"/>
      <c r="F57" s="283" t="s">
        <v>537</v>
      </c>
      <c r="G57" s="284" t="s">
        <v>27</v>
      </c>
      <c r="H57" s="285" t="s">
        <v>69</v>
      </c>
      <c r="I57" s="178">
        <f>SUM(I58,I62)</f>
        <v>28276074.370000005</v>
      </c>
      <c r="J57" s="178">
        <f>SUM(J58,J62)</f>
        <v>28242973.970000003</v>
      </c>
      <c r="K57" s="178">
        <f t="shared" si="48"/>
        <v>99.882938488678192</v>
      </c>
      <c r="L57" s="178">
        <f>SUM(L58,L62)</f>
        <v>3102740</v>
      </c>
      <c r="M57" s="178">
        <f>SUM(M58,M62)</f>
        <v>3102740</v>
      </c>
      <c r="N57" s="178">
        <f t="shared" si="44"/>
        <v>100</v>
      </c>
      <c r="O57" s="178">
        <f t="shared" si="45"/>
        <v>31378814.370000005</v>
      </c>
      <c r="P57" s="178">
        <f t="shared" ref="P57:P58" si="57">SUM(J57,M57)</f>
        <v>31345713.970000003</v>
      </c>
      <c r="Q57" s="178">
        <f t="shared" ref="Q57:Q58" si="58">SUM(K57,N57)</f>
        <v>199.88293848867818</v>
      </c>
      <c r="R57" s="178">
        <f t="shared" ref="R57:R58" si="59">SUM(L57,O57)</f>
        <v>34481554.370000005</v>
      </c>
      <c r="S57" s="178">
        <f>SUM(J57+M57)</f>
        <v>31345713.970000003</v>
      </c>
      <c r="T57" s="273">
        <f t="shared" si="47"/>
        <v>99.894513541494263</v>
      </c>
    </row>
    <row r="58" spans="1:21" ht="45" customHeight="1">
      <c r="A58" s="7"/>
      <c r="B58" s="9"/>
      <c r="C58" s="12"/>
      <c r="D58" s="12"/>
      <c r="E58" s="9"/>
      <c r="F58" s="24" t="s">
        <v>70</v>
      </c>
      <c r="G58" s="17"/>
      <c r="H58" s="161" t="s">
        <v>71</v>
      </c>
      <c r="I58" s="149">
        <f>SUM(I59:I61)</f>
        <v>26188413.430000003</v>
      </c>
      <c r="J58" s="149">
        <f>SUM(J59:J61)</f>
        <v>26155313.030000001</v>
      </c>
      <c r="K58" s="149">
        <f t="shared" si="48"/>
        <v>99.873606699816023</v>
      </c>
      <c r="L58" s="149">
        <f>SUM(L61:L61)</f>
        <v>0</v>
      </c>
      <c r="M58" s="149">
        <v>0</v>
      </c>
      <c r="N58" s="149">
        <v>0</v>
      </c>
      <c r="O58" s="149">
        <f t="shared" si="45"/>
        <v>26188413.430000003</v>
      </c>
      <c r="P58" s="149">
        <f t="shared" si="57"/>
        <v>26155313.030000001</v>
      </c>
      <c r="Q58" s="149">
        <f t="shared" si="58"/>
        <v>99.873606699816023</v>
      </c>
      <c r="R58" s="149">
        <f t="shared" si="59"/>
        <v>26188413.430000003</v>
      </c>
      <c r="S58" s="149">
        <f t="shared" ref="S58" si="60">SUM(M58,P58)</f>
        <v>26155313.030000001</v>
      </c>
      <c r="T58" s="155">
        <f t="shared" si="47"/>
        <v>99.873606699816023</v>
      </c>
      <c r="U58" s="230"/>
    </row>
    <row r="59" spans="1:21" ht="16.899999999999999" customHeight="1">
      <c r="A59" s="7"/>
      <c r="B59" s="9"/>
      <c r="C59" s="12"/>
      <c r="D59" s="12"/>
      <c r="E59" s="9"/>
      <c r="F59" s="142" t="s">
        <v>529</v>
      </c>
      <c r="G59" s="17"/>
      <c r="H59" s="143" t="s">
        <v>538</v>
      </c>
      <c r="I59" s="112">
        <v>100441.44</v>
      </c>
      <c r="J59" s="112">
        <v>100441.44</v>
      </c>
      <c r="K59" s="112">
        <f t="shared" si="48"/>
        <v>100</v>
      </c>
      <c r="L59" s="112">
        <v>0</v>
      </c>
      <c r="M59" s="112">
        <v>0</v>
      </c>
      <c r="N59" s="113">
        <v>0</v>
      </c>
      <c r="O59" s="112">
        <f t="shared" si="45"/>
        <v>100441.44</v>
      </c>
      <c r="P59" s="114"/>
      <c r="Q59" s="115"/>
      <c r="R59" s="116"/>
      <c r="S59" s="123">
        <f t="shared" si="46"/>
        <v>100441.44</v>
      </c>
      <c r="T59" s="124">
        <f t="shared" si="47"/>
        <v>100</v>
      </c>
      <c r="U59" s="230"/>
    </row>
    <row r="60" spans="1:21" ht="29.25" customHeight="1">
      <c r="A60" s="7"/>
      <c r="B60" s="9"/>
      <c r="C60" s="12"/>
      <c r="D60" s="12"/>
      <c r="E60" s="9"/>
      <c r="F60" s="142" t="s">
        <v>494</v>
      </c>
      <c r="G60" s="17"/>
      <c r="H60" s="143" t="s">
        <v>495</v>
      </c>
      <c r="I60" s="112">
        <v>525555.56999999995</v>
      </c>
      <c r="J60" s="112">
        <v>525555.56999999995</v>
      </c>
      <c r="K60" s="112">
        <f t="shared" si="48"/>
        <v>100</v>
      </c>
      <c r="L60" s="112"/>
      <c r="M60" s="112"/>
      <c r="N60" s="113"/>
      <c r="O60" s="112">
        <f t="shared" ref="O60" si="61">SUM(I60,L60)</f>
        <v>525555.56999999995</v>
      </c>
      <c r="P60" s="114"/>
      <c r="Q60" s="115"/>
      <c r="R60" s="116"/>
      <c r="S60" s="123">
        <f t="shared" ref="S60" si="62">SUM(J60,M60)</f>
        <v>525555.56999999995</v>
      </c>
      <c r="T60" s="124">
        <f t="shared" ref="T60" si="63">SUM(S60/O60*100)</f>
        <v>100</v>
      </c>
    </row>
    <row r="61" spans="1:21" ht="25.15" customHeight="1">
      <c r="A61" s="7"/>
      <c r="B61" s="9"/>
      <c r="C61" s="12"/>
      <c r="D61" s="12"/>
      <c r="E61" s="9"/>
      <c r="F61" s="19" t="s">
        <v>35</v>
      </c>
      <c r="G61" s="17" t="s">
        <v>27</v>
      </c>
      <c r="H61" s="17" t="s">
        <v>72</v>
      </c>
      <c r="I61" s="112">
        <v>25562416.420000002</v>
      </c>
      <c r="J61" s="112">
        <v>25529316.02</v>
      </c>
      <c r="K61" s="112">
        <f t="shared" si="48"/>
        <v>99.870511459260541</v>
      </c>
      <c r="L61" s="112">
        <v>0</v>
      </c>
      <c r="M61" s="112">
        <v>0</v>
      </c>
      <c r="N61" s="113">
        <v>0</v>
      </c>
      <c r="O61" s="112">
        <f t="shared" si="45"/>
        <v>25562416.420000002</v>
      </c>
      <c r="P61" s="114"/>
      <c r="Q61" s="115"/>
      <c r="R61" s="116"/>
      <c r="S61" s="123">
        <f t="shared" si="46"/>
        <v>25529316.02</v>
      </c>
      <c r="T61" s="124">
        <f t="shared" si="47"/>
        <v>99.870511459260541</v>
      </c>
    </row>
    <row r="62" spans="1:21" s="2" customFormat="1" ht="25.9" customHeight="1">
      <c r="A62" s="11"/>
      <c r="B62" s="34"/>
      <c r="C62" s="35"/>
      <c r="D62" s="35"/>
      <c r="E62" s="34"/>
      <c r="F62" s="36" t="s">
        <v>73</v>
      </c>
      <c r="G62" s="14" t="s">
        <v>27</v>
      </c>
      <c r="H62" s="14" t="s">
        <v>74</v>
      </c>
      <c r="I62" s="149">
        <f>SUM(I63:I64)</f>
        <v>2087660.94</v>
      </c>
      <c r="J62" s="149">
        <f>SUM(J63:J64)</f>
        <v>2087660.94</v>
      </c>
      <c r="K62" s="149">
        <f t="shared" si="48"/>
        <v>100</v>
      </c>
      <c r="L62" s="149">
        <f>SUM(L63:L64)</f>
        <v>3102740</v>
      </c>
      <c r="M62" s="149">
        <f>SUM(M63:M64)</f>
        <v>3102740</v>
      </c>
      <c r="N62" s="149">
        <f>SUM(M62/L62*100)</f>
        <v>100</v>
      </c>
      <c r="O62" s="149">
        <f t="shared" si="45"/>
        <v>5190400.9399999995</v>
      </c>
      <c r="P62" s="130"/>
      <c r="Q62" s="131"/>
      <c r="R62" s="132"/>
      <c r="S62" s="119">
        <f t="shared" si="46"/>
        <v>5190400.9399999995</v>
      </c>
      <c r="T62" s="118">
        <f t="shared" si="47"/>
        <v>100</v>
      </c>
      <c r="U62" s="231"/>
    </row>
    <row r="63" spans="1:21" ht="16.149999999999999" customHeight="1">
      <c r="A63" s="7"/>
      <c r="B63" s="9"/>
      <c r="C63" s="12"/>
      <c r="D63" s="12"/>
      <c r="E63" s="9"/>
      <c r="F63" s="19" t="s">
        <v>75</v>
      </c>
      <c r="G63" s="17"/>
      <c r="H63" s="17" t="s">
        <v>76</v>
      </c>
      <c r="I63" s="112">
        <v>2087660.94</v>
      </c>
      <c r="J63" s="112">
        <v>2087660.94</v>
      </c>
      <c r="K63" s="112">
        <f t="shared" si="48"/>
        <v>100</v>
      </c>
      <c r="L63" s="112">
        <v>0</v>
      </c>
      <c r="M63" s="112">
        <v>0</v>
      </c>
      <c r="N63" s="112">
        <v>0</v>
      </c>
      <c r="O63" s="112">
        <f t="shared" si="45"/>
        <v>2087660.94</v>
      </c>
      <c r="P63" s="114"/>
      <c r="Q63" s="115"/>
      <c r="R63" s="116"/>
      <c r="S63" s="123">
        <f t="shared" si="46"/>
        <v>2087660.94</v>
      </c>
      <c r="T63" s="124">
        <f t="shared" si="47"/>
        <v>100</v>
      </c>
    </row>
    <row r="64" spans="1:21" ht="28.5" customHeight="1">
      <c r="A64" s="7"/>
      <c r="B64" s="9"/>
      <c r="C64" s="12"/>
      <c r="D64" s="12"/>
      <c r="E64" s="9"/>
      <c r="F64" s="228" t="s">
        <v>802</v>
      </c>
      <c r="G64" s="17" t="s">
        <v>27</v>
      </c>
      <c r="H64" s="17" t="s">
        <v>77</v>
      </c>
      <c r="I64" s="112">
        <v>0</v>
      </c>
      <c r="J64" s="112">
        <v>0</v>
      </c>
      <c r="K64" s="112">
        <v>0</v>
      </c>
      <c r="L64" s="112">
        <v>3102740</v>
      </c>
      <c r="M64" s="112">
        <v>3102740</v>
      </c>
      <c r="N64" s="112">
        <f t="shared" ref="N64:N76" si="64">SUM(M64/L64*100)</f>
        <v>100</v>
      </c>
      <c r="O64" s="112">
        <f t="shared" si="45"/>
        <v>3102740</v>
      </c>
      <c r="P64" s="114"/>
      <c r="Q64" s="115"/>
      <c r="R64" s="116"/>
      <c r="S64" s="123">
        <f t="shared" si="46"/>
        <v>3102740</v>
      </c>
      <c r="T64" s="124">
        <f t="shared" si="47"/>
        <v>100</v>
      </c>
    </row>
    <row r="65" spans="1:20" ht="37.15" hidden="1" customHeight="1">
      <c r="A65" s="7"/>
      <c r="B65" s="9"/>
      <c r="C65" s="12"/>
      <c r="D65" s="12"/>
      <c r="E65" s="9"/>
      <c r="F65" s="37" t="s">
        <v>78</v>
      </c>
      <c r="G65" s="14"/>
      <c r="H65" s="14" t="s">
        <v>79</v>
      </c>
      <c r="I65" s="113">
        <v>0</v>
      </c>
      <c r="J65" s="113">
        <v>0</v>
      </c>
      <c r="K65" s="113" t="e">
        <f>SUM(J65/I65*100)</f>
        <v>#DIV/0!</v>
      </c>
      <c r="L65" s="113">
        <v>0</v>
      </c>
      <c r="M65" s="113">
        <v>0</v>
      </c>
      <c r="N65" s="113" t="e">
        <f t="shared" si="64"/>
        <v>#DIV/0!</v>
      </c>
      <c r="O65" s="113">
        <f t="shared" ref="O65" si="65">SUM(I65,L65)</f>
        <v>0</v>
      </c>
      <c r="P65" s="130"/>
      <c r="Q65" s="131"/>
      <c r="R65" s="132"/>
      <c r="S65" s="119">
        <f t="shared" ref="S65:S66" si="66">SUM(J65,M65)</f>
        <v>0</v>
      </c>
      <c r="T65" s="118" t="e">
        <f t="shared" ref="T65" si="67">SUM(S65/O65*100)</f>
        <v>#DIV/0!</v>
      </c>
    </row>
    <row r="66" spans="1:20" ht="49.9" hidden="1" customHeight="1">
      <c r="A66" s="7"/>
      <c r="B66" s="9"/>
      <c r="C66" s="12"/>
      <c r="D66" s="12"/>
      <c r="E66" s="9"/>
      <c r="F66" s="38" t="s">
        <v>879</v>
      </c>
      <c r="G66" s="14"/>
      <c r="H66" s="14" t="s">
        <v>39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  <c r="N66" s="113" t="e">
        <f t="shared" ref="N66" si="68">SUM(M66/L66*100)</f>
        <v>#DIV/0!</v>
      </c>
      <c r="O66" s="113">
        <f t="shared" ref="O66:O68" si="69">SUM(I66,L66)</f>
        <v>0</v>
      </c>
      <c r="P66" s="130"/>
      <c r="Q66" s="131"/>
      <c r="R66" s="132"/>
      <c r="S66" s="119">
        <f t="shared" si="66"/>
        <v>0</v>
      </c>
      <c r="T66" s="118" t="e">
        <f t="shared" ref="T66" si="70">SUM(S66/O66*100)</f>
        <v>#DIV/0!</v>
      </c>
    </row>
    <row r="67" spans="1:20" ht="43.5" hidden="1" customHeight="1">
      <c r="A67" s="7"/>
      <c r="B67" s="9"/>
      <c r="C67" s="12"/>
      <c r="D67" s="12"/>
      <c r="E67" s="9"/>
      <c r="F67" s="39" t="s">
        <v>80</v>
      </c>
      <c r="G67" s="17" t="s">
        <v>27</v>
      </c>
      <c r="H67" s="148" t="s">
        <v>539</v>
      </c>
      <c r="I67" s="113">
        <f>SUM(I68)</f>
        <v>0</v>
      </c>
      <c r="J67" s="113">
        <f>SUM(J68)</f>
        <v>0</v>
      </c>
      <c r="K67" s="113" t="e">
        <f t="shared" si="48"/>
        <v>#DIV/0!</v>
      </c>
      <c r="L67" s="112">
        <v>0</v>
      </c>
      <c r="M67" s="112">
        <f>SUM(M68)</f>
        <v>0</v>
      </c>
      <c r="N67" s="113">
        <v>0</v>
      </c>
      <c r="O67" s="113">
        <f t="shared" si="69"/>
        <v>0</v>
      </c>
      <c r="P67" s="130"/>
      <c r="Q67" s="131"/>
      <c r="R67" s="132"/>
      <c r="S67" s="119">
        <f t="shared" si="46"/>
        <v>0</v>
      </c>
      <c r="T67" s="155" t="e">
        <f t="shared" si="47"/>
        <v>#DIV/0!</v>
      </c>
    </row>
    <row r="68" spans="1:20" ht="27" hidden="1" customHeight="1">
      <c r="A68" s="7"/>
      <c r="B68" s="9">
        <v>980</v>
      </c>
      <c r="C68" s="12" t="s">
        <v>81</v>
      </c>
      <c r="D68" s="12"/>
      <c r="E68" s="9"/>
      <c r="F68" s="19" t="s">
        <v>35</v>
      </c>
      <c r="G68" s="17" t="s">
        <v>27</v>
      </c>
      <c r="H68" s="25" t="s">
        <v>36</v>
      </c>
      <c r="I68" s="112">
        <v>0</v>
      </c>
      <c r="J68" s="112">
        <v>0</v>
      </c>
      <c r="K68" s="112" t="e">
        <f t="shared" si="48"/>
        <v>#DIV/0!</v>
      </c>
      <c r="L68" s="112">
        <v>0</v>
      </c>
      <c r="M68" s="112">
        <v>0</v>
      </c>
      <c r="N68" s="113">
        <v>0</v>
      </c>
      <c r="O68" s="112">
        <f t="shared" si="69"/>
        <v>0</v>
      </c>
      <c r="P68" s="114"/>
      <c r="Q68" s="115"/>
      <c r="R68" s="116"/>
      <c r="S68" s="123">
        <f t="shared" si="46"/>
        <v>0</v>
      </c>
      <c r="T68" s="124" t="e">
        <f t="shared" si="47"/>
        <v>#DIV/0!</v>
      </c>
    </row>
    <row r="69" spans="1:20" ht="25.5" hidden="1" customHeight="1">
      <c r="A69" s="7"/>
      <c r="B69" s="9"/>
      <c r="C69" s="12"/>
      <c r="D69" s="12"/>
      <c r="E69" s="9"/>
      <c r="F69" s="169" t="s">
        <v>540</v>
      </c>
      <c r="G69" s="17" t="s">
        <v>27</v>
      </c>
      <c r="H69" s="148" t="s">
        <v>541</v>
      </c>
      <c r="I69" s="113">
        <f>SUM(I70)</f>
        <v>0</v>
      </c>
      <c r="J69" s="113">
        <f>SUM(J70)</f>
        <v>0</v>
      </c>
      <c r="K69" s="113" t="e">
        <f t="shared" ref="K69" si="71">SUM(J69/I69*100)</f>
        <v>#DIV/0!</v>
      </c>
      <c r="L69" s="149">
        <v>0</v>
      </c>
      <c r="M69" s="149">
        <v>0</v>
      </c>
      <c r="N69" s="113">
        <v>0</v>
      </c>
      <c r="O69" s="113">
        <f t="shared" ref="O69" si="72">SUM(I69,L69)</f>
        <v>0</v>
      </c>
      <c r="P69" s="130"/>
      <c r="Q69" s="131"/>
      <c r="R69" s="132"/>
      <c r="S69" s="119">
        <f t="shared" ref="S69" si="73">SUM(J69,M69)</f>
        <v>0</v>
      </c>
      <c r="T69" s="155" t="e">
        <f t="shared" ref="T69" si="74">SUM(S69/O69*100)</f>
        <v>#DIV/0!</v>
      </c>
    </row>
    <row r="70" spans="1:20" s="193" customFormat="1" ht="27.75" hidden="1" customHeight="1">
      <c r="A70" s="191"/>
      <c r="B70" s="237"/>
      <c r="C70" s="192"/>
      <c r="D70" s="192"/>
      <c r="E70" s="237"/>
      <c r="F70" s="264" t="s">
        <v>38</v>
      </c>
      <c r="G70" s="161"/>
      <c r="H70" s="148" t="s">
        <v>39</v>
      </c>
      <c r="I70" s="149" t="s">
        <v>37</v>
      </c>
      <c r="J70" s="149" t="s">
        <v>37</v>
      </c>
      <c r="K70" s="149" t="s">
        <v>37</v>
      </c>
      <c r="L70" s="149">
        <v>0</v>
      </c>
      <c r="M70" s="149">
        <v>0</v>
      </c>
      <c r="N70" s="149" t="e">
        <f>SUM(M70/L70*100)</f>
        <v>#DIV/0!</v>
      </c>
      <c r="O70" s="149">
        <f>SUM(L70)</f>
        <v>0</v>
      </c>
      <c r="P70" s="265"/>
      <c r="Q70" s="266"/>
      <c r="R70" s="267"/>
      <c r="S70" s="154">
        <f>SUM(M70)</f>
        <v>0</v>
      </c>
      <c r="T70" s="268" t="e">
        <f t="shared" ref="T70:T74" si="75">SUM(S70/O70*100)</f>
        <v>#DIV/0!</v>
      </c>
    </row>
    <row r="71" spans="1:20" s="218" customFormat="1" ht="43.5" customHeight="1">
      <c r="A71" s="288"/>
      <c r="B71" s="289"/>
      <c r="C71" s="290"/>
      <c r="D71" s="290"/>
      <c r="E71" s="289"/>
      <c r="F71" s="291" t="s">
        <v>80</v>
      </c>
      <c r="G71" s="31" t="s">
        <v>27</v>
      </c>
      <c r="H71" s="199" t="s">
        <v>539</v>
      </c>
      <c r="I71" s="117">
        <f>SUM(I72)</f>
        <v>25372000</v>
      </c>
      <c r="J71" s="117">
        <f>SUM(J72)</f>
        <v>25142376.82</v>
      </c>
      <c r="K71" s="117">
        <f t="shared" ref="K71:K72" si="76">SUM(J71/I71*100)</f>
        <v>99.094974065899422</v>
      </c>
      <c r="L71" s="215">
        <v>0</v>
      </c>
      <c r="M71" s="215">
        <f>SUM(M72)</f>
        <v>0</v>
      </c>
      <c r="N71" s="117">
        <v>0</v>
      </c>
      <c r="O71" s="117">
        <f t="shared" ref="O71:O72" si="77">SUM(I71,L71)</f>
        <v>25372000</v>
      </c>
      <c r="P71" s="292"/>
      <c r="Q71" s="293"/>
      <c r="R71" s="216"/>
      <c r="S71" s="138">
        <f t="shared" ref="S71:S72" si="78">SUM(J71,M71)</f>
        <v>25142376.82</v>
      </c>
      <c r="T71" s="294">
        <f t="shared" si="75"/>
        <v>99.094974065899422</v>
      </c>
    </row>
    <row r="72" spans="1:20" s="218" customFormat="1" ht="27" customHeight="1">
      <c r="A72" s="288"/>
      <c r="B72" s="289">
        <v>980</v>
      </c>
      <c r="C72" s="290" t="s">
        <v>81</v>
      </c>
      <c r="D72" s="290"/>
      <c r="E72" s="289"/>
      <c r="F72" s="66" t="s">
        <v>35</v>
      </c>
      <c r="G72" s="31" t="s">
        <v>27</v>
      </c>
      <c r="H72" s="65" t="s">
        <v>36</v>
      </c>
      <c r="I72" s="215">
        <v>25372000</v>
      </c>
      <c r="J72" s="215">
        <v>25142376.82</v>
      </c>
      <c r="K72" s="215">
        <f t="shared" si="76"/>
        <v>99.094974065899422</v>
      </c>
      <c r="L72" s="215">
        <v>0</v>
      </c>
      <c r="M72" s="215">
        <v>0</v>
      </c>
      <c r="N72" s="117">
        <v>0</v>
      </c>
      <c r="O72" s="215">
        <f t="shared" si="77"/>
        <v>25372000</v>
      </c>
      <c r="P72" s="295"/>
      <c r="Q72" s="296"/>
      <c r="R72" s="220"/>
      <c r="S72" s="136">
        <f t="shared" si="78"/>
        <v>25142376.82</v>
      </c>
      <c r="T72" s="221">
        <f t="shared" si="75"/>
        <v>99.094974065899422</v>
      </c>
    </row>
    <row r="73" spans="1:20" s="218" customFormat="1" ht="43.5" customHeight="1">
      <c r="A73" s="288"/>
      <c r="B73" s="289"/>
      <c r="C73" s="290"/>
      <c r="D73" s="290"/>
      <c r="E73" s="289"/>
      <c r="F73" s="319" t="s">
        <v>830</v>
      </c>
      <c r="G73" s="31" t="s">
        <v>27</v>
      </c>
      <c r="H73" s="199" t="s">
        <v>541</v>
      </c>
      <c r="I73" s="117">
        <f>SUM(I74)</f>
        <v>0</v>
      </c>
      <c r="J73" s="117">
        <f>SUM(J74)</f>
        <v>0</v>
      </c>
      <c r="K73" s="215">
        <v>0</v>
      </c>
      <c r="L73" s="302">
        <f>SUM(L74)</f>
        <v>1390000</v>
      </c>
      <c r="M73" s="302">
        <f>SUM(M74)</f>
        <v>964159.2</v>
      </c>
      <c r="N73" s="166">
        <f>SUM(M73/L73*100)</f>
        <v>69.363971223021579</v>
      </c>
      <c r="O73" s="117">
        <f t="shared" ref="O73" si="79">SUM(I73,L73)</f>
        <v>1390000</v>
      </c>
      <c r="P73" s="292"/>
      <c r="Q73" s="293"/>
      <c r="R73" s="216"/>
      <c r="S73" s="138">
        <f t="shared" ref="S73" si="80">SUM(J73,M73)</f>
        <v>964159.2</v>
      </c>
      <c r="T73" s="294">
        <f t="shared" ref="T73" si="81">SUM(S73/O73*100)</f>
        <v>69.363971223021579</v>
      </c>
    </row>
    <row r="74" spans="1:20" s="318" customFormat="1" ht="27.75" customHeight="1">
      <c r="A74" s="309"/>
      <c r="B74" s="310"/>
      <c r="C74" s="311"/>
      <c r="D74" s="311"/>
      <c r="E74" s="310"/>
      <c r="F74" s="312" t="s">
        <v>38</v>
      </c>
      <c r="G74" s="209"/>
      <c r="H74" s="153" t="s">
        <v>39</v>
      </c>
      <c r="I74" s="166" t="s">
        <v>37</v>
      </c>
      <c r="J74" s="166" t="s">
        <v>37</v>
      </c>
      <c r="K74" s="166" t="s">
        <v>37</v>
      </c>
      <c r="L74" s="166">
        <v>1390000</v>
      </c>
      <c r="M74" s="166">
        <v>964159.2</v>
      </c>
      <c r="N74" s="166">
        <f>SUM(M74/L74*100)</f>
        <v>69.363971223021579</v>
      </c>
      <c r="O74" s="166">
        <f>SUM(L74)</f>
        <v>1390000</v>
      </c>
      <c r="P74" s="313"/>
      <c r="Q74" s="314"/>
      <c r="R74" s="315"/>
      <c r="S74" s="316">
        <f>SUM(M74)</f>
        <v>964159.2</v>
      </c>
      <c r="T74" s="317">
        <f t="shared" si="75"/>
        <v>69.363971223021579</v>
      </c>
    </row>
    <row r="75" spans="1:20" s="1" customFormat="1" ht="28.5" customHeight="1">
      <c r="A75" s="21" t="s">
        <v>82</v>
      </c>
      <c r="B75" s="23"/>
      <c r="C75" s="23"/>
      <c r="D75" s="23"/>
      <c r="E75" s="23"/>
      <c r="F75" s="152" t="s">
        <v>542</v>
      </c>
      <c r="G75" s="40" t="s">
        <v>16</v>
      </c>
      <c r="H75" s="40" t="s">
        <v>83</v>
      </c>
      <c r="I75" s="113">
        <f>SUM(I80+I85+I90+I93+I98+I105+I103+I121+I115)</f>
        <v>6235934.6600000001</v>
      </c>
      <c r="J75" s="113">
        <f>SUM(J80+J85+J90+J93+J98+J105+J103+J121+J115)</f>
        <v>6199088</v>
      </c>
      <c r="K75" s="113">
        <f t="shared" si="48"/>
        <v>99.409123699830431</v>
      </c>
      <c r="L75" s="113">
        <f>SUM(L80+L85+L90+L93+L98+L105+L109+L76+L111+L115)</f>
        <v>56634262.140000001</v>
      </c>
      <c r="M75" s="113">
        <f>SUM(M80+M85+M90+M93+M98+M105+M109+M76+M111+M115)</f>
        <v>53896350.229999997</v>
      </c>
      <c r="N75" s="113">
        <f t="shared" si="64"/>
        <v>95.1656262365847</v>
      </c>
      <c r="O75" s="113">
        <f>SUM(I75,L75)</f>
        <v>62870196.799999997</v>
      </c>
      <c r="P75" s="130"/>
      <c r="Q75" s="131"/>
      <c r="R75" s="132"/>
      <c r="S75" s="117">
        <f>SUM(J75+M75)</f>
        <v>60095438.229999997</v>
      </c>
      <c r="T75" s="118">
        <f t="shared" si="47"/>
        <v>95.586527939737579</v>
      </c>
    </row>
    <row r="76" spans="1:20" s="218" customFormat="1" ht="41.25" hidden="1" customHeight="1">
      <c r="A76" s="320"/>
      <c r="B76" s="290"/>
      <c r="C76" s="290"/>
      <c r="D76" s="290"/>
      <c r="E76" s="290"/>
      <c r="F76" s="321" t="s">
        <v>808</v>
      </c>
      <c r="G76" s="86" t="s">
        <v>16</v>
      </c>
      <c r="H76" s="86" t="s">
        <v>106</v>
      </c>
      <c r="I76" s="138">
        <f>SUM(I78)</f>
        <v>0</v>
      </c>
      <c r="J76" s="138">
        <f>SUM(J78)</f>
        <v>0</v>
      </c>
      <c r="K76" s="136">
        <v>0</v>
      </c>
      <c r="L76" s="138">
        <f>SUM(L79)</f>
        <v>0</v>
      </c>
      <c r="M76" s="138">
        <f>SUM(M79)</f>
        <v>0</v>
      </c>
      <c r="N76" s="117" t="e">
        <f t="shared" si="64"/>
        <v>#DIV/0!</v>
      </c>
      <c r="O76" s="117">
        <f>SUM(I76,L76)</f>
        <v>0</v>
      </c>
      <c r="P76" s="322"/>
      <c r="Q76" s="216"/>
      <c r="R76" s="216"/>
      <c r="S76" s="138">
        <f>SUM(S78+S79)</f>
        <v>0</v>
      </c>
      <c r="T76" s="217" t="e">
        <f t="shared" si="47"/>
        <v>#DIV/0!</v>
      </c>
    </row>
    <row r="77" spans="1:20" s="218" customFormat="1" ht="30" hidden="1">
      <c r="A77" s="320"/>
      <c r="B77" s="290"/>
      <c r="C77" s="290"/>
      <c r="D77" s="290"/>
      <c r="E77" s="290"/>
      <c r="F77" s="323" t="s">
        <v>107</v>
      </c>
      <c r="G77" s="65" t="s">
        <v>27</v>
      </c>
      <c r="H77" s="65" t="s">
        <v>108</v>
      </c>
      <c r="I77" s="136">
        <f>SUM(I79)</f>
        <v>0</v>
      </c>
      <c r="J77" s="136"/>
      <c r="K77" s="136"/>
      <c r="L77" s="136">
        <f>SUM(L79)</f>
        <v>0</v>
      </c>
      <c r="M77" s="136"/>
      <c r="N77" s="136"/>
      <c r="O77" s="215">
        <f>SUM(I77:L77)</f>
        <v>0</v>
      </c>
      <c r="P77" s="324"/>
      <c r="Q77" s="220"/>
      <c r="R77" s="220"/>
      <c r="S77" s="324"/>
      <c r="T77" s="325"/>
    </row>
    <row r="78" spans="1:20" s="218" customFormat="1" ht="54.75" hidden="1" customHeight="1">
      <c r="A78" s="320"/>
      <c r="B78" s="290"/>
      <c r="C78" s="290"/>
      <c r="D78" s="290"/>
      <c r="E78" s="290"/>
      <c r="F78" s="64" t="s">
        <v>109</v>
      </c>
      <c r="G78" s="65"/>
      <c r="H78" s="65" t="s">
        <v>110</v>
      </c>
      <c r="I78" s="136">
        <v>0</v>
      </c>
      <c r="J78" s="136">
        <v>0</v>
      </c>
      <c r="K78" s="136" t="e">
        <f>SUM(J78/I78*100)</f>
        <v>#DIV/0!</v>
      </c>
      <c r="L78" s="136"/>
      <c r="M78" s="136"/>
      <c r="N78" s="136"/>
      <c r="O78" s="215">
        <f>SUM(I78)</f>
        <v>0</v>
      </c>
      <c r="P78" s="324"/>
      <c r="Q78" s="220"/>
      <c r="R78" s="220"/>
      <c r="S78" s="326">
        <f>SUM(J78)</f>
        <v>0</v>
      </c>
      <c r="T78" s="327" t="e">
        <f>SUM(S78/O78*100)</f>
        <v>#DIV/0!</v>
      </c>
    </row>
    <row r="79" spans="1:20" s="218" customFormat="1" ht="51" hidden="1" customHeight="1">
      <c r="A79" s="320"/>
      <c r="B79" s="290"/>
      <c r="C79" s="290"/>
      <c r="D79" s="290"/>
      <c r="E79" s="290"/>
      <c r="F79" s="64" t="s">
        <v>880</v>
      </c>
      <c r="G79" s="65" t="s">
        <v>27</v>
      </c>
      <c r="H79" s="65" t="s">
        <v>809</v>
      </c>
      <c r="I79" s="136">
        <v>0</v>
      </c>
      <c r="J79" s="136">
        <v>0</v>
      </c>
      <c r="K79" s="215">
        <v>0</v>
      </c>
      <c r="L79" s="136">
        <v>0</v>
      </c>
      <c r="M79" s="136">
        <v>0</v>
      </c>
      <c r="N79" s="215" t="e">
        <f>SUM(M79/L79*100)</f>
        <v>#DIV/0!</v>
      </c>
      <c r="O79" s="215">
        <f>SUM(I79,L79)</f>
        <v>0</v>
      </c>
      <c r="P79" s="324"/>
      <c r="Q79" s="220"/>
      <c r="R79" s="220"/>
      <c r="S79" s="136">
        <f>SUM(J79,M79)</f>
        <v>0</v>
      </c>
      <c r="T79" s="221" t="e">
        <f>SUM(S79/O79*100)</f>
        <v>#DIV/0!</v>
      </c>
    </row>
    <row r="80" spans="1:20" ht="15" customHeight="1">
      <c r="A80" s="11"/>
      <c r="B80" s="12"/>
      <c r="C80" s="12"/>
      <c r="D80" s="12"/>
      <c r="E80" s="12"/>
      <c r="F80" s="168" t="s">
        <v>543</v>
      </c>
      <c r="G80" s="40"/>
      <c r="H80" s="40" t="s">
        <v>84</v>
      </c>
      <c r="I80" s="113">
        <f>SUM(I81)</f>
        <v>394200</v>
      </c>
      <c r="J80" s="113">
        <f>SUM(J81)</f>
        <v>394200</v>
      </c>
      <c r="K80" s="113">
        <f t="shared" si="48"/>
        <v>100</v>
      </c>
      <c r="L80" s="113">
        <v>0</v>
      </c>
      <c r="M80" s="113">
        <v>0</v>
      </c>
      <c r="N80" s="113">
        <v>0</v>
      </c>
      <c r="O80" s="113">
        <f t="shared" si="45"/>
        <v>394200</v>
      </c>
      <c r="P80" s="114"/>
      <c r="Q80" s="115"/>
      <c r="R80" s="116"/>
      <c r="S80" s="119">
        <f t="shared" si="46"/>
        <v>394200</v>
      </c>
      <c r="T80" s="118">
        <f t="shared" si="47"/>
        <v>100</v>
      </c>
    </row>
    <row r="81" spans="1:20" ht="60" customHeight="1">
      <c r="A81" s="11"/>
      <c r="B81" s="12"/>
      <c r="C81" s="12"/>
      <c r="D81" s="12"/>
      <c r="E81" s="12"/>
      <c r="F81" s="24" t="s">
        <v>881</v>
      </c>
      <c r="G81" s="40"/>
      <c r="H81" s="40" t="s">
        <v>85</v>
      </c>
      <c r="I81" s="149">
        <f>SUM(I82)</f>
        <v>394200</v>
      </c>
      <c r="J81" s="149">
        <f>SUM(J82)</f>
        <v>394200</v>
      </c>
      <c r="K81" s="149">
        <f t="shared" si="48"/>
        <v>100</v>
      </c>
      <c r="L81" s="149">
        <v>0</v>
      </c>
      <c r="M81" s="149">
        <v>0</v>
      </c>
      <c r="N81" s="149">
        <v>0</v>
      </c>
      <c r="O81" s="149">
        <f t="shared" si="45"/>
        <v>394200</v>
      </c>
      <c r="P81" s="233"/>
      <c r="Q81" s="234"/>
      <c r="R81" s="188"/>
      <c r="S81" s="154">
        <f t="shared" si="46"/>
        <v>394200</v>
      </c>
      <c r="T81" s="155">
        <f t="shared" si="47"/>
        <v>100</v>
      </c>
    </row>
    <row r="82" spans="1:20" ht="27" customHeight="1">
      <c r="A82" s="11"/>
      <c r="B82" s="12"/>
      <c r="C82" s="12"/>
      <c r="D82" s="12"/>
      <c r="E82" s="12"/>
      <c r="F82" s="26" t="s">
        <v>86</v>
      </c>
      <c r="G82" s="40"/>
      <c r="H82" s="25" t="s">
        <v>87</v>
      </c>
      <c r="I82" s="112">
        <f>SUM(I83:I84)</f>
        <v>394200</v>
      </c>
      <c r="J82" s="112">
        <f>SUM(J83:J84)</f>
        <v>394200</v>
      </c>
      <c r="K82" s="112">
        <f t="shared" si="48"/>
        <v>100</v>
      </c>
      <c r="L82" s="113">
        <v>0</v>
      </c>
      <c r="M82" s="113">
        <v>0</v>
      </c>
      <c r="N82" s="113">
        <v>0</v>
      </c>
      <c r="O82" s="112">
        <f t="shared" si="45"/>
        <v>394200</v>
      </c>
      <c r="P82" s="114"/>
      <c r="Q82" s="115"/>
      <c r="R82" s="116"/>
      <c r="S82" s="123">
        <f t="shared" si="46"/>
        <v>394200</v>
      </c>
      <c r="T82" s="124">
        <f t="shared" si="47"/>
        <v>100</v>
      </c>
    </row>
    <row r="83" spans="1:20" ht="20.25" customHeight="1">
      <c r="A83" s="11"/>
      <c r="B83" s="12"/>
      <c r="C83" s="12"/>
      <c r="D83" s="12"/>
      <c r="E83" s="12"/>
      <c r="F83" s="167" t="s">
        <v>544</v>
      </c>
      <c r="G83" s="40"/>
      <c r="H83" s="25"/>
      <c r="I83" s="112">
        <v>321600</v>
      </c>
      <c r="J83" s="112">
        <v>321600</v>
      </c>
      <c r="K83" s="112">
        <f t="shared" ref="K83" si="82">SUM(J83/I83*100)</f>
        <v>100</v>
      </c>
      <c r="L83" s="113">
        <v>0</v>
      </c>
      <c r="M83" s="113">
        <v>0</v>
      </c>
      <c r="N83" s="113">
        <v>0</v>
      </c>
      <c r="O83" s="112">
        <f t="shared" ref="O83" si="83">SUM(I83,L83)</f>
        <v>321600</v>
      </c>
      <c r="P83" s="114"/>
      <c r="Q83" s="115"/>
      <c r="R83" s="116"/>
      <c r="S83" s="123">
        <f t="shared" ref="S83" si="84">SUM(J83,M83)</f>
        <v>321600</v>
      </c>
      <c r="T83" s="124">
        <f t="shared" ref="T83" si="85">SUM(S83/O83*100)</f>
        <v>100</v>
      </c>
    </row>
    <row r="84" spans="1:20" ht="18.75" customHeight="1">
      <c r="A84" s="11"/>
      <c r="B84" s="12"/>
      <c r="C84" s="12"/>
      <c r="D84" s="12"/>
      <c r="E84" s="12"/>
      <c r="F84" s="167" t="s">
        <v>545</v>
      </c>
      <c r="G84" s="40"/>
      <c r="H84" s="25"/>
      <c r="I84" s="112">
        <v>72600</v>
      </c>
      <c r="J84" s="112">
        <v>72600</v>
      </c>
      <c r="K84" s="112">
        <f t="shared" ref="K84" si="86">SUM(J84/I84*100)</f>
        <v>100</v>
      </c>
      <c r="L84" s="113">
        <v>0</v>
      </c>
      <c r="M84" s="113">
        <v>0</v>
      </c>
      <c r="N84" s="113">
        <v>0</v>
      </c>
      <c r="O84" s="112">
        <f t="shared" ref="O84" si="87">SUM(I84,L84)</f>
        <v>72600</v>
      </c>
      <c r="P84" s="114"/>
      <c r="Q84" s="115"/>
      <c r="R84" s="116"/>
      <c r="S84" s="123">
        <f t="shared" ref="S84" si="88">SUM(J84,M84)</f>
        <v>72600</v>
      </c>
      <c r="T84" s="124">
        <f t="shared" ref="T84" si="89">SUM(S84/O84*100)</f>
        <v>100</v>
      </c>
    </row>
    <row r="85" spans="1:20" ht="28.9" customHeight="1">
      <c r="A85" s="11"/>
      <c r="B85" s="12"/>
      <c r="C85" s="12"/>
      <c r="D85" s="12"/>
      <c r="E85" s="12"/>
      <c r="F85" s="170" t="s">
        <v>546</v>
      </c>
      <c r="G85" s="40"/>
      <c r="H85" s="40" t="s">
        <v>88</v>
      </c>
      <c r="I85" s="113">
        <f>SUM(I86,I88)</f>
        <v>5762888</v>
      </c>
      <c r="J85" s="113">
        <f>SUM(J86,J88)</f>
        <v>5762888</v>
      </c>
      <c r="K85" s="113">
        <f t="shared" si="48"/>
        <v>100</v>
      </c>
      <c r="L85" s="113">
        <v>0</v>
      </c>
      <c r="M85" s="113">
        <v>0</v>
      </c>
      <c r="N85" s="112">
        <v>0</v>
      </c>
      <c r="O85" s="113">
        <f t="shared" si="45"/>
        <v>5762888</v>
      </c>
      <c r="P85" s="114"/>
      <c r="Q85" s="115"/>
      <c r="R85" s="116"/>
      <c r="S85" s="119">
        <f t="shared" si="46"/>
        <v>5762888</v>
      </c>
      <c r="T85" s="118">
        <f t="shared" si="47"/>
        <v>100</v>
      </c>
    </row>
    <row r="86" spans="1:20" ht="15.6" customHeight="1">
      <c r="A86" s="11"/>
      <c r="B86" s="12"/>
      <c r="C86" s="12"/>
      <c r="D86" s="12"/>
      <c r="E86" s="12"/>
      <c r="F86" s="24" t="s">
        <v>89</v>
      </c>
      <c r="G86" s="40"/>
      <c r="H86" s="40" t="s">
        <v>90</v>
      </c>
      <c r="I86" s="149">
        <f>SUM(I87)</f>
        <v>5582888</v>
      </c>
      <c r="J86" s="149">
        <f>SUM(J87)</f>
        <v>5582888</v>
      </c>
      <c r="K86" s="149">
        <f t="shared" si="48"/>
        <v>100</v>
      </c>
      <c r="L86" s="149">
        <v>0</v>
      </c>
      <c r="M86" s="149">
        <v>0</v>
      </c>
      <c r="N86" s="149">
        <v>0</v>
      </c>
      <c r="O86" s="149">
        <f t="shared" si="45"/>
        <v>5582888</v>
      </c>
      <c r="P86" s="233"/>
      <c r="Q86" s="234"/>
      <c r="R86" s="188"/>
      <c r="S86" s="154">
        <f t="shared" si="46"/>
        <v>5582888</v>
      </c>
      <c r="T86" s="155">
        <f t="shared" si="47"/>
        <v>100</v>
      </c>
    </row>
    <row r="87" spans="1:20" ht="15" customHeight="1">
      <c r="A87" s="11"/>
      <c r="B87" s="12"/>
      <c r="C87" s="12"/>
      <c r="D87" s="12"/>
      <c r="E87" s="12"/>
      <c r="F87" s="171" t="s">
        <v>547</v>
      </c>
      <c r="G87" s="40"/>
      <c r="H87" s="146" t="s">
        <v>548</v>
      </c>
      <c r="I87" s="112">
        <v>5582888</v>
      </c>
      <c r="J87" s="112">
        <v>5582888</v>
      </c>
      <c r="K87" s="112">
        <f t="shared" si="48"/>
        <v>100</v>
      </c>
      <c r="L87" s="112">
        <v>0</v>
      </c>
      <c r="M87" s="112">
        <v>0</v>
      </c>
      <c r="N87" s="113">
        <v>0</v>
      </c>
      <c r="O87" s="112">
        <f t="shared" si="45"/>
        <v>5582888</v>
      </c>
      <c r="P87" s="114"/>
      <c r="Q87" s="115"/>
      <c r="R87" s="116"/>
      <c r="S87" s="123">
        <f t="shared" si="46"/>
        <v>5582888</v>
      </c>
      <c r="T87" s="124">
        <f t="shared" si="47"/>
        <v>100</v>
      </c>
    </row>
    <row r="88" spans="1:20" ht="30" customHeight="1">
      <c r="A88" s="11"/>
      <c r="B88" s="12"/>
      <c r="C88" s="12"/>
      <c r="D88" s="12"/>
      <c r="E88" s="12"/>
      <c r="F88" s="42" t="s">
        <v>882</v>
      </c>
      <c r="G88" s="40"/>
      <c r="H88" s="40" t="s">
        <v>91</v>
      </c>
      <c r="I88" s="113">
        <f>SUM(I89)</f>
        <v>180000</v>
      </c>
      <c r="J88" s="113">
        <f>SUM(J89)</f>
        <v>180000</v>
      </c>
      <c r="K88" s="113">
        <f t="shared" si="48"/>
        <v>100</v>
      </c>
      <c r="L88" s="112">
        <v>0</v>
      </c>
      <c r="M88" s="112">
        <v>0</v>
      </c>
      <c r="N88" s="113">
        <v>0</v>
      </c>
      <c r="O88" s="113">
        <f t="shared" si="45"/>
        <v>180000</v>
      </c>
      <c r="P88" s="114"/>
      <c r="Q88" s="115"/>
      <c r="R88" s="116"/>
      <c r="S88" s="119">
        <f t="shared" si="46"/>
        <v>180000</v>
      </c>
      <c r="T88" s="155">
        <f t="shared" si="47"/>
        <v>100</v>
      </c>
    </row>
    <row r="89" spans="1:20" ht="24" customHeight="1">
      <c r="A89" s="11"/>
      <c r="B89" s="12"/>
      <c r="C89" s="12"/>
      <c r="D89" s="12"/>
      <c r="E89" s="12"/>
      <c r="F89" s="26" t="s">
        <v>92</v>
      </c>
      <c r="G89" s="40"/>
      <c r="H89" s="25" t="s">
        <v>93</v>
      </c>
      <c r="I89" s="112">
        <v>180000</v>
      </c>
      <c r="J89" s="112">
        <v>180000</v>
      </c>
      <c r="K89" s="112">
        <f t="shared" si="48"/>
        <v>100</v>
      </c>
      <c r="L89" s="112">
        <v>0</v>
      </c>
      <c r="M89" s="112">
        <v>0</v>
      </c>
      <c r="N89" s="113">
        <v>0</v>
      </c>
      <c r="O89" s="112">
        <f t="shared" si="45"/>
        <v>180000</v>
      </c>
      <c r="P89" s="114"/>
      <c r="Q89" s="115"/>
      <c r="R89" s="116"/>
      <c r="S89" s="123">
        <f t="shared" si="46"/>
        <v>180000</v>
      </c>
      <c r="T89" s="124">
        <f t="shared" si="47"/>
        <v>100</v>
      </c>
    </row>
    <row r="90" spans="1:20" s="184" customFormat="1" ht="48" hidden="1" customHeight="1">
      <c r="A90" s="175"/>
      <c r="B90" s="176"/>
      <c r="C90" s="176"/>
      <c r="D90" s="176"/>
      <c r="E90" s="176"/>
      <c r="F90" s="194" t="s">
        <v>94</v>
      </c>
      <c r="G90" s="174" t="s">
        <v>95</v>
      </c>
      <c r="H90" s="225" t="s">
        <v>96</v>
      </c>
      <c r="I90" s="178">
        <f>SUM(I91)</f>
        <v>0</v>
      </c>
      <c r="J90" s="177">
        <f>SUM(J91)</f>
        <v>0</v>
      </c>
      <c r="K90" s="177" t="e">
        <f t="shared" si="48"/>
        <v>#DIV/0!</v>
      </c>
      <c r="L90" s="178">
        <v>0</v>
      </c>
      <c r="M90" s="178">
        <v>0</v>
      </c>
      <c r="N90" s="178">
        <v>0</v>
      </c>
      <c r="O90" s="177" t="e">
        <f t="shared" ref="O90:O92" si="90">SUM(I90:L90)</f>
        <v>#DIV/0!</v>
      </c>
      <c r="P90" s="179"/>
      <c r="Q90" s="180"/>
      <c r="R90" s="181"/>
      <c r="S90" s="182">
        <f t="shared" si="46"/>
        <v>0</v>
      </c>
      <c r="T90" s="183" t="e">
        <f t="shared" si="47"/>
        <v>#DIV/0!</v>
      </c>
    </row>
    <row r="91" spans="1:20" s="184" customFormat="1" ht="45.75" hidden="1" customHeight="1">
      <c r="A91" s="175"/>
      <c r="B91" s="176"/>
      <c r="C91" s="176"/>
      <c r="D91" s="176"/>
      <c r="E91" s="176"/>
      <c r="F91" s="226" t="s">
        <v>97</v>
      </c>
      <c r="G91" s="174"/>
      <c r="H91" s="225" t="s">
        <v>98</v>
      </c>
      <c r="I91" s="177">
        <f>SUM(I92)</f>
        <v>0</v>
      </c>
      <c r="J91" s="177">
        <f>SUM(J92)</f>
        <v>0</v>
      </c>
      <c r="K91" s="177" t="e">
        <f t="shared" si="48"/>
        <v>#DIV/0!</v>
      </c>
      <c r="L91" s="178">
        <v>0</v>
      </c>
      <c r="M91" s="178">
        <v>0</v>
      </c>
      <c r="N91" s="178">
        <v>0</v>
      </c>
      <c r="O91" s="177" t="e">
        <f t="shared" si="90"/>
        <v>#DIV/0!</v>
      </c>
      <c r="P91" s="179"/>
      <c r="Q91" s="180"/>
      <c r="R91" s="181"/>
      <c r="S91" s="182">
        <f t="shared" si="46"/>
        <v>0</v>
      </c>
      <c r="T91" s="183" t="e">
        <f t="shared" si="47"/>
        <v>#DIV/0!</v>
      </c>
    </row>
    <row r="92" spans="1:20" s="184" customFormat="1" ht="25.5" hidden="1" customHeight="1">
      <c r="A92" s="175"/>
      <c r="B92" s="176"/>
      <c r="C92" s="176"/>
      <c r="D92" s="176"/>
      <c r="E92" s="176"/>
      <c r="F92" s="172" t="s">
        <v>99</v>
      </c>
      <c r="G92" s="174"/>
      <c r="H92" s="174" t="s">
        <v>100</v>
      </c>
      <c r="I92" s="177">
        <v>0</v>
      </c>
      <c r="J92" s="177">
        <v>0</v>
      </c>
      <c r="K92" s="177" t="e">
        <f t="shared" si="48"/>
        <v>#DIV/0!</v>
      </c>
      <c r="L92" s="178">
        <v>0</v>
      </c>
      <c r="M92" s="178">
        <v>0</v>
      </c>
      <c r="N92" s="178">
        <v>0</v>
      </c>
      <c r="O92" s="177" t="e">
        <f t="shared" si="90"/>
        <v>#DIV/0!</v>
      </c>
      <c r="P92" s="179"/>
      <c r="Q92" s="180"/>
      <c r="R92" s="181"/>
      <c r="S92" s="182">
        <f t="shared" si="46"/>
        <v>0</v>
      </c>
      <c r="T92" s="183" t="e">
        <f t="shared" si="47"/>
        <v>#DIV/0!</v>
      </c>
    </row>
    <row r="93" spans="1:20" ht="76.5" customHeight="1">
      <c r="A93" s="11"/>
      <c r="B93" s="12"/>
      <c r="C93" s="12"/>
      <c r="D93" s="12"/>
      <c r="E93" s="12"/>
      <c r="F93" s="33" t="s">
        <v>549</v>
      </c>
      <c r="G93" s="25"/>
      <c r="H93" s="40" t="s">
        <v>96</v>
      </c>
      <c r="I93" s="112">
        <f>SUM(I94)</f>
        <v>0</v>
      </c>
      <c r="J93" s="112">
        <f>SUM(J94)</f>
        <v>0</v>
      </c>
      <c r="K93" s="112">
        <v>0</v>
      </c>
      <c r="L93" s="113">
        <f>SUM(L94:L95)</f>
        <v>19735228.510000002</v>
      </c>
      <c r="M93" s="113">
        <f>SUM(M94:M95)</f>
        <v>18217400.5</v>
      </c>
      <c r="N93" s="113">
        <f t="shared" ref="N93:N105" si="91">SUM(M93/L93*100)</f>
        <v>92.309042637986664</v>
      </c>
      <c r="O93" s="113">
        <f t="shared" ref="O93:O99" si="92">SUM(I93:L93)</f>
        <v>19735228.510000002</v>
      </c>
      <c r="P93" s="114"/>
      <c r="Q93" s="115"/>
      <c r="R93" s="116"/>
      <c r="S93" s="154">
        <f t="shared" ref="S93:S99" si="93">SUM(J93,M93)</f>
        <v>18217400.5</v>
      </c>
      <c r="T93" s="155">
        <f t="shared" ref="T93:T105" si="94">SUM(S93/O93*100)</f>
        <v>92.309042637986664</v>
      </c>
    </row>
    <row r="94" spans="1:20" ht="45.75" hidden="1" customHeight="1">
      <c r="A94" s="11"/>
      <c r="B94" s="12"/>
      <c r="C94" s="12"/>
      <c r="D94" s="12"/>
      <c r="E94" s="12"/>
      <c r="F94" s="43" t="s">
        <v>102</v>
      </c>
      <c r="G94" s="25"/>
      <c r="H94" s="25" t="s">
        <v>103</v>
      </c>
      <c r="I94" s="112">
        <v>0</v>
      </c>
      <c r="J94" s="112">
        <v>0</v>
      </c>
      <c r="K94" s="112">
        <v>0</v>
      </c>
      <c r="L94" s="112"/>
      <c r="M94" s="112"/>
      <c r="N94" s="112" t="e">
        <f t="shared" si="91"/>
        <v>#DIV/0!</v>
      </c>
      <c r="O94" s="112">
        <f t="shared" si="92"/>
        <v>0</v>
      </c>
      <c r="P94" s="114"/>
      <c r="Q94" s="115"/>
      <c r="R94" s="116"/>
      <c r="S94" s="123">
        <f t="shared" si="93"/>
        <v>0</v>
      </c>
      <c r="T94" s="124" t="e">
        <f t="shared" si="94"/>
        <v>#DIV/0!</v>
      </c>
    </row>
    <row r="95" spans="1:20" s="193" customFormat="1" ht="60" customHeight="1">
      <c r="A95" s="191"/>
      <c r="B95" s="192"/>
      <c r="C95" s="192"/>
      <c r="D95" s="192"/>
      <c r="E95" s="192"/>
      <c r="F95" s="144" t="s">
        <v>102</v>
      </c>
      <c r="G95" s="148"/>
      <c r="H95" s="148" t="s">
        <v>98</v>
      </c>
      <c r="I95" s="149"/>
      <c r="J95" s="149"/>
      <c r="K95" s="149"/>
      <c r="L95" s="149">
        <f>SUM(L96+L97)</f>
        <v>19735228.510000002</v>
      </c>
      <c r="M95" s="149">
        <f>SUM(M96+M97)</f>
        <v>18217400.5</v>
      </c>
      <c r="N95" s="149">
        <f t="shared" ref="N95:N97" si="95">SUM(M95/L95*100)</f>
        <v>92.309042637986664</v>
      </c>
      <c r="O95" s="149">
        <f t="shared" ref="O95" si="96">SUM(I95:L95)</f>
        <v>19735228.510000002</v>
      </c>
      <c r="P95" s="233"/>
      <c r="Q95" s="234"/>
      <c r="R95" s="188"/>
      <c r="S95" s="154">
        <f t="shared" ref="S95:S97" si="97">SUM(J95,M95)</f>
        <v>18217400.5</v>
      </c>
      <c r="T95" s="155">
        <f t="shared" ref="T95:T97" si="98">SUM(S95/O95*100)</f>
        <v>92.309042637986664</v>
      </c>
    </row>
    <row r="96" spans="1:20" s="184" customFormat="1" ht="54" hidden="1" customHeight="1">
      <c r="A96" s="175"/>
      <c r="B96" s="176"/>
      <c r="C96" s="176"/>
      <c r="D96" s="176"/>
      <c r="E96" s="176"/>
      <c r="F96" s="173" t="s">
        <v>550</v>
      </c>
      <c r="G96" s="174"/>
      <c r="H96" s="174" t="s">
        <v>552</v>
      </c>
      <c r="I96" s="177">
        <f>SUM(I97)</f>
        <v>0</v>
      </c>
      <c r="J96" s="177">
        <f>SUM(J97)</f>
        <v>0</v>
      </c>
      <c r="K96" s="177" t="e">
        <f t="shared" ref="K96" si="99">SUM(J96/I96*100)</f>
        <v>#DIV/0!</v>
      </c>
      <c r="L96" s="177">
        <v>0</v>
      </c>
      <c r="M96" s="178">
        <v>0</v>
      </c>
      <c r="N96" s="149" t="e">
        <f t="shared" si="95"/>
        <v>#DIV/0!</v>
      </c>
      <c r="O96" s="177">
        <f>SUM(I96+L96)</f>
        <v>0</v>
      </c>
      <c r="P96" s="179"/>
      <c r="Q96" s="180"/>
      <c r="R96" s="181"/>
      <c r="S96" s="182">
        <f t="shared" si="97"/>
        <v>0</v>
      </c>
      <c r="T96" s="183" t="e">
        <f t="shared" si="98"/>
        <v>#DIV/0!</v>
      </c>
    </row>
    <row r="97" spans="1:20" s="184" customFormat="1" ht="38.25" customHeight="1">
      <c r="A97" s="175"/>
      <c r="B97" s="176"/>
      <c r="C97" s="176"/>
      <c r="D97" s="176"/>
      <c r="E97" s="176"/>
      <c r="F97" s="172" t="s">
        <v>550</v>
      </c>
      <c r="G97" s="174"/>
      <c r="H97" s="174" t="s">
        <v>551</v>
      </c>
      <c r="I97" s="177">
        <v>0</v>
      </c>
      <c r="J97" s="177">
        <v>0</v>
      </c>
      <c r="K97" s="177">
        <v>0</v>
      </c>
      <c r="L97" s="177">
        <v>19735228.510000002</v>
      </c>
      <c r="M97" s="177">
        <v>18217400.5</v>
      </c>
      <c r="N97" s="150">
        <f t="shared" si="95"/>
        <v>92.309042637986664</v>
      </c>
      <c r="O97" s="177">
        <f>SUM(I97+L97)</f>
        <v>19735228.510000002</v>
      </c>
      <c r="P97" s="179"/>
      <c r="Q97" s="180"/>
      <c r="R97" s="181"/>
      <c r="S97" s="182">
        <f t="shared" si="97"/>
        <v>18217400.5</v>
      </c>
      <c r="T97" s="183">
        <f t="shared" si="98"/>
        <v>92.309042637986664</v>
      </c>
    </row>
    <row r="98" spans="1:20" ht="39" customHeight="1">
      <c r="A98" s="11"/>
      <c r="B98" s="12"/>
      <c r="C98" s="12"/>
      <c r="D98" s="12"/>
      <c r="E98" s="12"/>
      <c r="F98" s="185" t="s">
        <v>836</v>
      </c>
      <c r="G98" s="25"/>
      <c r="H98" s="148" t="s">
        <v>101</v>
      </c>
      <c r="I98" s="149">
        <f>SUM(I99+I101)</f>
        <v>0</v>
      </c>
      <c r="J98" s="149">
        <f>SUM(J99+J101)</f>
        <v>0</v>
      </c>
      <c r="K98" s="112">
        <v>0</v>
      </c>
      <c r="L98" s="113">
        <f>SUM(L99)</f>
        <v>31263112.27</v>
      </c>
      <c r="M98" s="113">
        <f>SUM(M99)</f>
        <v>31102526.879999999</v>
      </c>
      <c r="N98" s="113">
        <f t="shared" si="91"/>
        <v>99.486342278999203</v>
      </c>
      <c r="O98" s="113">
        <f>SUM(O99+O101)</f>
        <v>31263112.27</v>
      </c>
      <c r="P98" s="130"/>
      <c r="Q98" s="131"/>
      <c r="R98" s="132"/>
      <c r="S98" s="119">
        <f t="shared" si="93"/>
        <v>31102526.879999999</v>
      </c>
      <c r="T98" s="118">
        <f t="shared" si="94"/>
        <v>99.486342278999203</v>
      </c>
    </row>
    <row r="99" spans="1:20" s="193" customFormat="1" ht="48" customHeight="1">
      <c r="A99" s="191"/>
      <c r="B99" s="192"/>
      <c r="C99" s="192"/>
      <c r="D99" s="192"/>
      <c r="E99" s="192"/>
      <c r="F99" s="144" t="s">
        <v>104</v>
      </c>
      <c r="G99" s="148"/>
      <c r="H99" s="148" t="s">
        <v>553</v>
      </c>
      <c r="I99" s="149">
        <v>0</v>
      </c>
      <c r="J99" s="149">
        <v>0</v>
      </c>
      <c r="K99" s="149">
        <v>0</v>
      </c>
      <c r="L99" s="149">
        <f>SUM(L100)</f>
        <v>31263112.27</v>
      </c>
      <c r="M99" s="149">
        <f>SUM(M100)</f>
        <v>31102526.879999999</v>
      </c>
      <c r="N99" s="149">
        <f t="shared" si="91"/>
        <v>99.486342278999203</v>
      </c>
      <c r="O99" s="149">
        <f t="shared" si="92"/>
        <v>31263112.27</v>
      </c>
      <c r="P99" s="233"/>
      <c r="Q99" s="234"/>
      <c r="R99" s="188"/>
      <c r="S99" s="154">
        <f t="shared" si="93"/>
        <v>31102526.879999999</v>
      </c>
      <c r="T99" s="155">
        <f t="shared" si="94"/>
        <v>99.486342278999203</v>
      </c>
    </row>
    <row r="100" spans="1:20" ht="43.5" customHeight="1">
      <c r="A100" s="11"/>
      <c r="B100" s="12"/>
      <c r="C100" s="12"/>
      <c r="D100" s="12"/>
      <c r="E100" s="12"/>
      <c r="F100" s="145" t="s">
        <v>496</v>
      </c>
      <c r="G100" s="25"/>
      <c r="H100" s="146" t="s">
        <v>554</v>
      </c>
      <c r="I100" s="112">
        <v>0</v>
      </c>
      <c r="J100" s="112">
        <v>0</v>
      </c>
      <c r="K100" s="112">
        <v>0</v>
      </c>
      <c r="L100" s="112">
        <v>31263112.27</v>
      </c>
      <c r="M100" s="112">
        <v>31102526.879999999</v>
      </c>
      <c r="N100" s="112">
        <f t="shared" si="91"/>
        <v>99.486342278999203</v>
      </c>
      <c r="O100" s="112">
        <f t="shared" ref="O100" si="100">SUM(I100:L100)</f>
        <v>31263112.27</v>
      </c>
      <c r="P100" s="114"/>
      <c r="Q100" s="115"/>
      <c r="R100" s="116"/>
      <c r="S100" s="123">
        <f t="shared" ref="S100" si="101">SUM(J100,M100)</f>
        <v>31102526.879999999</v>
      </c>
      <c r="T100" s="124">
        <f t="shared" ref="T100" si="102">SUM(S100/O100*100)</f>
        <v>99.486342278999203</v>
      </c>
    </row>
    <row r="101" spans="1:20" ht="48" hidden="1" customHeight="1">
      <c r="A101" s="11"/>
      <c r="B101" s="12"/>
      <c r="C101" s="12"/>
      <c r="D101" s="12"/>
      <c r="E101" s="12"/>
      <c r="F101" s="147" t="s">
        <v>837</v>
      </c>
      <c r="G101" s="25"/>
      <c r="H101" s="148" t="s">
        <v>555</v>
      </c>
      <c r="I101" s="149">
        <f>SUM(I102)</f>
        <v>0</v>
      </c>
      <c r="J101" s="149">
        <f>SUM(J102)</f>
        <v>0</v>
      </c>
      <c r="K101" s="112">
        <v>0</v>
      </c>
      <c r="L101" s="112">
        <v>0</v>
      </c>
      <c r="M101" s="112">
        <v>0</v>
      </c>
      <c r="N101" s="112">
        <v>0</v>
      </c>
      <c r="O101" s="149">
        <f t="shared" ref="O101:O102" si="103">SUM(I101:L101)</f>
        <v>0</v>
      </c>
      <c r="P101" s="114"/>
      <c r="Q101" s="115"/>
      <c r="R101" s="116"/>
      <c r="S101" s="123">
        <f t="shared" ref="S101:S102" si="104">SUM(J101,M101)</f>
        <v>0</v>
      </c>
      <c r="T101" s="124">
        <v>0</v>
      </c>
    </row>
    <row r="102" spans="1:20" ht="33" hidden="1" customHeight="1">
      <c r="A102" s="11"/>
      <c r="B102" s="12"/>
      <c r="C102" s="12"/>
      <c r="D102" s="12"/>
      <c r="E102" s="12"/>
      <c r="F102" s="186" t="s">
        <v>497</v>
      </c>
      <c r="G102" s="25"/>
      <c r="H102" s="146" t="s">
        <v>556</v>
      </c>
      <c r="I102" s="112">
        <v>0</v>
      </c>
      <c r="J102" s="112">
        <v>0</v>
      </c>
      <c r="K102" s="112">
        <v>0</v>
      </c>
      <c r="L102" s="112">
        <v>0</v>
      </c>
      <c r="M102" s="112">
        <v>0</v>
      </c>
      <c r="N102" s="112">
        <v>0</v>
      </c>
      <c r="O102" s="112">
        <f t="shared" si="103"/>
        <v>0</v>
      </c>
      <c r="P102" s="114"/>
      <c r="Q102" s="115"/>
      <c r="R102" s="116"/>
      <c r="S102" s="123">
        <f t="shared" si="104"/>
        <v>0</v>
      </c>
      <c r="T102" s="124">
        <v>0</v>
      </c>
    </row>
    <row r="103" spans="1:20" ht="48" hidden="1" customHeight="1">
      <c r="A103" s="11"/>
      <c r="B103" s="12"/>
      <c r="C103" s="12"/>
      <c r="D103" s="12"/>
      <c r="E103" s="12"/>
      <c r="F103" s="147" t="s">
        <v>883</v>
      </c>
      <c r="G103" s="25"/>
      <c r="H103" s="148" t="s">
        <v>106</v>
      </c>
      <c r="I103" s="149">
        <f>SUM(I104)</f>
        <v>0</v>
      </c>
      <c r="J103" s="149">
        <f>SUM(J104)</f>
        <v>0</v>
      </c>
      <c r="K103" s="112">
        <v>0</v>
      </c>
      <c r="L103" s="112">
        <v>0</v>
      </c>
      <c r="M103" s="112">
        <v>0</v>
      </c>
      <c r="N103" s="112">
        <v>0</v>
      </c>
      <c r="O103" s="149">
        <f t="shared" ref="O103:O104" si="105">SUM(I103:L103)</f>
        <v>0</v>
      </c>
      <c r="P103" s="114"/>
      <c r="Q103" s="115"/>
      <c r="R103" s="116"/>
      <c r="S103" s="123">
        <f t="shared" ref="S103:S104" si="106">SUM(J103,M103)</f>
        <v>0</v>
      </c>
      <c r="T103" s="124">
        <v>0</v>
      </c>
    </row>
    <row r="104" spans="1:20" ht="54" hidden="1" customHeight="1">
      <c r="A104" s="11"/>
      <c r="B104" s="12"/>
      <c r="C104" s="12"/>
      <c r="D104" s="12"/>
      <c r="E104" s="12"/>
      <c r="F104" s="186" t="s">
        <v>557</v>
      </c>
      <c r="G104" s="25"/>
      <c r="H104" s="146" t="s">
        <v>558</v>
      </c>
      <c r="I104" s="112">
        <v>0</v>
      </c>
      <c r="J104" s="112">
        <v>0</v>
      </c>
      <c r="K104" s="112">
        <v>0</v>
      </c>
      <c r="L104" s="112">
        <v>0</v>
      </c>
      <c r="M104" s="112">
        <v>0</v>
      </c>
      <c r="N104" s="112">
        <v>0</v>
      </c>
      <c r="O104" s="112">
        <f t="shared" si="105"/>
        <v>0</v>
      </c>
      <c r="P104" s="114"/>
      <c r="Q104" s="115"/>
      <c r="R104" s="116"/>
      <c r="S104" s="123">
        <f t="shared" si="106"/>
        <v>0</v>
      </c>
      <c r="T104" s="124">
        <v>0</v>
      </c>
    </row>
    <row r="105" spans="1:20" s="254" customFormat="1" ht="73.5" hidden="1" customHeight="1">
      <c r="A105" s="247"/>
      <c r="B105" s="248"/>
      <c r="C105" s="248"/>
      <c r="D105" s="248"/>
      <c r="E105" s="248"/>
      <c r="F105" s="249" t="s">
        <v>105</v>
      </c>
      <c r="G105" s="250" t="s">
        <v>16</v>
      </c>
      <c r="H105" s="250" t="s">
        <v>112</v>
      </c>
      <c r="I105" s="245">
        <f>SUM(I107)</f>
        <v>0</v>
      </c>
      <c r="J105" s="245">
        <f>SUM(J107)</f>
        <v>0</v>
      </c>
      <c r="K105" s="251" t="e">
        <f>SUM(J105/I105*100)</f>
        <v>#DIV/0!</v>
      </c>
      <c r="L105" s="245">
        <f>SUM(L108)</f>
        <v>0</v>
      </c>
      <c r="M105" s="245">
        <f>SUM(M108)</f>
        <v>0</v>
      </c>
      <c r="N105" s="243" t="e">
        <f t="shared" si="91"/>
        <v>#DIV/0!</v>
      </c>
      <c r="O105" s="243">
        <f>SUM(I105,L105)</f>
        <v>0</v>
      </c>
      <c r="P105" s="252"/>
      <c r="Q105" s="253"/>
      <c r="R105" s="253"/>
      <c r="S105" s="245">
        <f>SUM(S107+S108)</f>
        <v>0</v>
      </c>
      <c r="T105" s="246" t="e">
        <f t="shared" si="94"/>
        <v>#DIV/0!</v>
      </c>
    </row>
    <row r="106" spans="1:20" s="254" customFormat="1" ht="30" hidden="1">
      <c r="A106" s="247"/>
      <c r="B106" s="248"/>
      <c r="C106" s="248"/>
      <c r="D106" s="248"/>
      <c r="E106" s="248"/>
      <c r="F106" s="255" t="s">
        <v>107</v>
      </c>
      <c r="G106" s="256" t="s">
        <v>27</v>
      </c>
      <c r="H106" s="256" t="s">
        <v>108</v>
      </c>
      <c r="I106" s="251">
        <f>SUM(I108)</f>
        <v>0</v>
      </c>
      <c r="J106" s="251"/>
      <c r="K106" s="251"/>
      <c r="L106" s="251">
        <f>SUM(L108)</f>
        <v>0</v>
      </c>
      <c r="M106" s="251"/>
      <c r="N106" s="251"/>
      <c r="O106" s="257">
        <f>SUM(I106:L106)</f>
        <v>0</v>
      </c>
      <c r="P106" s="258"/>
      <c r="Q106" s="244"/>
      <c r="R106" s="244"/>
      <c r="S106" s="258"/>
      <c r="T106" s="259"/>
    </row>
    <row r="107" spans="1:20" s="254" customFormat="1" ht="54.75" hidden="1" customHeight="1">
      <c r="A107" s="247"/>
      <c r="B107" s="248"/>
      <c r="C107" s="248"/>
      <c r="D107" s="248"/>
      <c r="E107" s="248"/>
      <c r="F107" s="260" t="s">
        <v>109</v>
      </c>
      <c r="G107" s="256"/>
      <c r="H107" s="256" t="s">
        <v>110</v>
      </c>
      <c r="I107" s="251">
        <v>0</v>
      </c>
      <c r="J107" s="251">
        <v>0</v>
      </c>
      <c r="K107" s="251" t="e">
        <f>SUM(J107/I107*100)</f>
        <v>#DIV/0!</v>
      </c>
      <c r="L107" s="251"/>
      <c r="M107" s="251"/>
      <c r="N107" s="251"/>
      <c r="O107" s="257">
        <f>SUM(I107)</f>
        <v>0</v>
      </c>
      <c r="P107" s="258"/>
      <c r="Q107" s="244"/>
      <c r="R107" s="244"/>
      <c r="S107" s="261">
        <f>SUM(J107)</f>
        <v>0</v>
      </c>
      <c r="T107" s="262" t="e">
        <f>SUM(S107/O107*100)</f>
        <v>#DIV/0!</v>
      </c>
    </row>
    <row r="108" spans="1:20" s="254" customFormat="1" ht="51" hidden="1" customHeight="1">
      <c r="A108" s="247"/>
      <c r="B108" s="248"/>
      <c r="C108" s="248"/>
      <c r="D108" s="248"/>
      <c r="E108" s="248"/>
      <c r="F108" s="260" t="s">
        <v>880</v>
      </c>
      <c r="G108" s="256" t="s">
        <v>27</v>
      </c>
      <c r="H108" s="256" t="s">
        <v>559</v>
      </c>
      <c r="I108" s="251">
        <v>0</v>
      </c>
      <c r="J108" s="251">
        <v>0</v>
      </c>
      <c r="K108" s="257">
        <v>0</v>
      </c>
      <c r="L108" s="251">
        <v>0</v>
      </c>
      <c r="M108" s="251">
        <v>0</v>
      </c>
      <c r="N108" s="257" t="e">
        <f>SUM(M108/L108*100)</f>
        <v>#DIV/0!</v>
      </c>
      <c r="O108" s="257">
        <f>SUM(I108,L108)</f>
        <v>0</v>
      </c>
      <c r="P108" s="258"/>
      <c r="Q108" s="244"/>
      <c r="R108" s="244"/>
      <c r="S108" s="251">
        <f>SUM(J108,M108)</f>
        <v>0</v>
      </c>
      <c r="T108" s="263" t="e">
        <f>SUM(S108/O108*100)</f>
        <v>#DIV/0!</v>
      </c>
    </row>
    <row r="109" spans="1:20" ht="43.15" hidden="1" customHeight="1">
      <c r="A109" s="60"/>
      <c r="B109" s="12"/>
      <c r="C109" s="12"/>
      <c r="D109" s="12"/>
      <c r="E109" s="12"/>
      <c r="F109" s="62" t="s">
        <v>111</v>
      </c>
      <c r="G109" s="25"/>
      <c r="H109" s="40" t="s">
        <v>112</v>
      </c>
      <c r="I109" s="119">
        <f>SUM(I110)</f>
        <v>0</v>
      </c>
      <c r="J109" s="123">
        <v>0</v>
      </c>
      <c r="K109" s="112">
        <v>0</v>
      </c>
      <c r="L109" s="119">
        <f>SUM(L110)</f>
        <v>0</v>
      </c>
      <c r="M109" s="119">
        <f>SUM(M110)</f>
        <v>0</v>
      </c>
      <c r="N109" s="113" t="e">
        <f t="shared" ref="N109:N110" si="107">SUM(M109/L109*100)</f>
        <v>#DIV/0!</v>
      </c>
      <c r="O109" s="113">
        <f>SUM(I109,L109)</f>
        <v>0</v>
      </c>
      <c r="P109" s="133"/>
      <c r="Q109" s="132"/>
      <c r="R109" s="132"/>
      <c r="S109" s="119">
        <f>SUM(J109,M109)</f>
        <v>0</v>
      </c>
      <c r="T109" s="118" t="e">
        <f t="shared" ref="T109:T131" si="108">SUM(S109/O109*100)</f>
        <v>#DIV/0!</v>
      </c>
    </row>
    <row r="110" spans="1:20" ht="37.15" hidden="1" customHeight="1">
      <c r="A110" s="60"/>
      <c r="B110" s="12"/>
      <c r="C110" s="12"/>
      <c r="D110" s="12"/>
      <c r="E110" s="12"/>
      <c r="F110" s="63" t="s">
        <v>113</v>
      </c>
      <c r="G110" s="25"/>
      <c r="H110" s="25" t="s">
        <v>114</v>
      </c>
      <c r="I110" s="123">
        <v>0</v>
      </c>
      <c r="J110" s="123">
        <v>0</v>
      </c>
      <c r="K110" s="112">
        <v>0</v>
      </c>
      <c r="L110" s="123">
        <v>0</v>
      </c>
      <c r="M110" s="123">
        <v>0</v>
      </c>
      <c r="N110" s="112" t="e">
        <f t="shared" si="107"/>
        <v>#DIV/0!</v>
      </c>
      <c r="O110" s="112">
        <f>SUM(I110,L110)</f>
        <v>0</v>
      </c>
      <c r="P110" s="134"/>
      <c r="Q110" s="116"/>
      <c r="R110" s="116"/>
      <c r="S110" s="123">
        <f>SUM(J110,M110)</f>
        <v>0</v>
      </c>
      <c r="T110" s="124" t="e">
        <f t="shared" si="108"/>
        <v>#DIV/0!</v>
      </c>
    </row>
    <row r="111" spans="1:20" s="218" customFormat="1" ht="55.5" customHeight="1">
      <c r="A111" s="320"/>
      <c r="B111" s="290"/>
      <c r="C111" s="290"/>
      <c r="D111" s="290"/>
      <c r="E111" s="290"/>
      <c r="F111" s="300" t="s">
        <v>105</v>
      </c>
      <c r="G111" s="86" t="s">
        <v>16</v>
      </c>
      <c r="H111" s="199" t="s">
        <v>106</v>
      </c>
      <c r="I111" s="138">
        <f>SUM(I113)</f>
        <v>0</v>
      </c>
      <c r="J111" s="138">
        <f>SUM(J113)</f>
        <v>0</v>
      </c>
      <c r="K111" s="136">
        <v>0</v>
      </c>
      <c r="L111" s="138">
        <f>SUM(L114)</f>
        <v>1700877</v>
      </c>
      <c r="M111" s="138">
        <f>SUM(M114)</f>
        <v>1685460.81</v>
      </c>
      <c r="N111" s="117">
        <f t="shared" ref="N111" si="109">SUM(M111/L111*100)</f>
        <v>99.093632872923791</v>
      </c>
      <c r="O111" s="117">
        <f>SUM(I111,L111)</f>
        <v>1700877</v>
      </c>
      <c r="P111" s="322"/>
      <c r="Q111" s="216"/>
      <c r="R111" s="216"/>
      <c r="S111" s="138">
        <f>SUM(S113+S114)</f>
        <v>1685460.81</v>
      </c>
      <c r="T111" s="217">
        <f t="shared" ref="T111" si="110">SUM(S111/O111*100)</f>
        <v>99.093632872923791</v>
      </c>
    </row>
    <row r="112" spans="1:20" s="218" customFormat="1" ht="30" hidden="1">
      <c r="A112" s="320"/>
      <c r="B112" s="290"/>
      <c r="C112" s="290"/>
      <c r="D112" s="290"/>
      <c r="E112" s="290"/>
      <c r="F112" s="323" t="s">
        <v>107</v>
      </c>
      <c r="G112" s="65" t="s">
        <v>27</v>
      </c>
      <c r="H112" s="65" t="s">
        <v>108</v>
      </c>
      <c r="I112" s="136">
        <f>SUM(I114)</f>
        <v>0</v>
      </c>
      <c r="J112" s="136"/>
      <c r="K112" s="136"/>
      <c r="L112" s="136">
        <f>SUM(L114)</f>
        <v>1700877</v>
      </c>
      <c r="M112" s="136"/>
      <c r="N112" s="136"/>
      <c r="O112" s="215">
        <f>SUM(I112:L112)</f>
        <v>1700877</v>
      </c>
      <c r="P112" s="324"/>
      <c r="Q112" s="220"/>
      <c r="R112" s="220"/>
      <c r="S112" s="324"/>
      <c r="T112" s="325"/>
    </row>
    <row r="113" spans="1:20" s="218" customFormat="1" ht="54.75" hidden="1" customHeight="1">
      <c r="A113" s="320"/>
      <c r="B113" s="290"/>
      <c r="C113" s="290"/>
      <c r="D113" s="290"/>
      <c r="E113" s="290"/>
      <c r="F113" s="64" t="s">
        <v>109</v>
      </c>
      <c r="G113" s="65"/>
      <c r="H113" s="65" t="s">
        <v>110</v>
      </c>
      <c r="I113" s="136">
        <v>0</v>
      </c>
      <c r="J113" s="136">
        <v>0</v>
      </c>
      <c r="K113" s="136" t="e">
        <f>SUM(J113/I113*100)</f>
        <v>#DIV/0!</v>
      </c>
      <c r="L113" s="136"/>
      <c r="M113" s="136"/>
      <c r="N113" s="136"/>
      <c r="O113" s="215">
        <f>SUM(I113)</f>
        <v>0</v>
      </c>
      <c r="P113" s="324"/>
      <c r="Q113" s="220"/>
      <c r="R113" s="220"/>
      <c r="S113" s="326">
        <f>SUM(J113)</f>
        <v>0</v>
      </c>
      <c r="T113" s="327" t="e">
        <f>SUM(S113/O113*100)</f>
        <v>#DIV/0!</v>
      </c>
    </row>
    <row r="114" spans="1:20" s="218" customFormat="1" ht="51" customHeight="1">
      <c r="A114" s="320"/>
      <c r="B114" s="290"/>
      <c r="C114" s="290"/>
      <c r="D114" s="290"/>
      <c r="E114" s="290"/>
      <c r="F114" s="64" t="s">
        <v>880</v>
      </c>
      <c r="G114" s="65" t="s">
        <v>27</v>
      </c>
      <c r="H114" s="153" t="s">
        <v>809</v>
      </c>
      <c r="I114" s="136">
        <v>0</v>
      </c>
      <c r="J114" s="136">
        <v>0</v>
      </c>
      <c r="K114" s="215">
        <v>0</v>
      </c>
      <c r="L114" s="136">
        <v>1700877</v>
      </c>
      <c r="M114" s="136">
        <v>1685460.81</v>
      </c>
      <c r="N114" s="215">
        <f>SUM(M114/L114*100)</f>
        <v>99.093632872923791</v>
      </c>
      <c r="O114" s="215">
        <f t="shared" ref="O114:O123" si="111">SUM(I114,L114)</f>
        <v>1700877</v>
      </c>
      <c r="P114" s="324"/>
      <c r="Q114" s="220"/>
      <c r="R114" s="220"/>
      <c r="S114" s="136">
        <f>SUM(J114,M114)</f>
        <v>1685460.81</v>
      </c>
      <c r="T114" s="221">
        <f>SUM(S114/O114*100)</f>
        <v>99.093632872923791</v>
      </c>
    </row>
    <row r="115" spans="1:20" s="218" customFormat="1" ht="36.75" customHeight="1">
      <c r="A115" s="320"/>
      <c r="B115" s="290"/>
      <c r="C115" s="290"/>
      <c r="D115" s="290"/>
      <c r="E115" s="290"/>
      <c r="F115" s="300" t="s">
        <v>838</v>
      </c>
      <c r="G115" s="86" t="s">
        <v>16</v>
      </c>
      <c r="H115" s="199" t="s">
        <v>839</v>
      </c>
      <c r="I115" s="138">
        <f>SUM(I116)</f>
        <v>36846.660000000003</v>
      </c>
      <c r="J115" s="138">
        <f>SUM(J125)</f>
        <v>0</v>
      </c>
      <c r="K115" s="136">
        <v>0</v>
      </c>
      <c r="L115" s="138">
        <f>SUM(L116+L117+L118+L119+L120)</f>
        <v>3935044.3600000003</v>
      </c>
      <c r="M115" s="138">
        <f>SUM(M116+M117+M118+M119+M120)</f>
        <v>2890962.04</v>
      </c>
      <c r="N115" s="117">
        <f t="shared" ref="N115" si="112">SUM(M115/L115*100)</f>
        <v>73.467076239008392</v>
      </c>
      <c r="O115" s="117">
        <f t="shared" si="111"/>
        <v>3971891.0200000005</v>
      </c>
      <c r="P115" s="117">
        <f t="shared" ref="P115" si="113">SUM(J115,M115)</f>
        <v>2890962.04</v>
      </c>
      <c r="Q115" s="117">
        <f t="shared" ref="Q115" si="114">SUM(K115,N115)</f>
        <v>73.467076239008392</v>
      </c>
      <c r="R115" s="117">
        <f t="shared" ref="R115" si="115">SUM(L115,O115)</f>
        <v>7906935.3800000008</v>
      </c>
      <c r="S115" s="117">
        <f>SUM(J115+M115)</f>
        <v>2890962.04</v>
      </c>
      <c r="T115" s="217">
        <f t="shared" ref="T115" si="116">SUM(S115/O115*100)</f>
        <v>72.785532771239019</v>
      </c>
    </row>
    <row r="116" spans="1:20" s="218" customFormat="1" ht="39.75" customHeight="1">
      <c r="A116" s="320"/>
      <c r="B116" s="290"/>
      <c r="C116" s="290"/>
      <c r="D116" s="290"/>
      <c r="E116" s="290"/>
      <c r="F116" s="64" t="s">
        <v>841</v>
      </c>
      <c r="G116" s="65" t="s">
        <v>27</v>
      </c>
      <c r="H116" s="153" t="s">
        <v>840</v>
      </c>
      <c r="I116" s="136">
        <v>36846.660000000003</v>
      </c>
      <c r="J116" s="136">
        <v>0</v>
      </c>
      <c r="K116" s="215">
        <v>0</v>
      </c>
      <c r="L116" s="136">
        <v>1000000</v>
      </c>
      <c r="M116" s="136">
        <v>930917.68</v>
      </c>
      <c r="N116" s="215">
        <f>SUM(M116/L116*100)</f>
        <v>93.091768000000002</v>
      </c>
      <c r="O116" s="215">
        <f t="shared" si="111"/>
        <v>1036846.66</v>
      </c>
      <c r="P116" s="324"/>
      <c r="Q116" s="220"/>
      <c r="R116" s="220"/>
      <c r="S116" s="136">
        <f>SUM(J116,M116)</f>
        <v>930917.68</v>
      </c>
      <c r="T116" s="221">
        <f>SUM(S116/O116*100)</f>
        <v>89.78354427066391</v>
      </c>
    </row>
    <row r="117" spans="1:20" s="218" customFormat="1" ht="18.75" customHeight="1">
      <c r="A117" s="320"/>
      <c r="B117" s="290"/>
      <c r="C117" s="290"/>
      <c r="D117" s="290"/>
      <c r="E117" s="290"/>
      <c r="F117" s="64" t="s">
        <v>884</v>
      </c>
      <c r="G117" s="65" t="s">
        <v>27</v>
      </c>
      <c r="H117" s="153" t="s">
        <v>842</v>
      </c>
      <c r="I117" s="136">
        <v>0</v>
      </c>
      <c r="J117" s="136">
        <v>0</v>
      </c>
      <c r="K117" s="215">
        <v>0</v>
      </c>
      <c r="L117" s="136">
        <v>994999.56</v>
      </c>
      <c r="M117" s="136">
        <v>994999.56</v>
      </c>
      <c r="N117" s="215">
        <f>SUM(M117/L117*100)</f>
        <v>100</v>
      </c>
      <c r="O117" s="215">
        <f t="shared" si="111"/>
        <v>994999.56</v>
      </c>
      <c r="P117" s="324"/>
      <c r="Q117" s="220"/>
      <c r="R117" s="220"/>
      <c r="S117" s="136">
        <f>SUM(J117,M117)</f>
        <v>994999.56</v>
      </c>
      <c r="T117" s="221">
        <f>SUM(S117/O117*100)</f>
        <v>100</v>
      </c>
    </row>
    <row r="118" spans="1:20" s="218" customFormat="1" ht="14.25" customHeight="1">
      <c r="A118" s="320"/>
      <c r="B118" s="290"/>
      <c r="C118" s="290"/>
      <c r="D118" s="290"/>
      <c r="E118" s="290"/>
      <c r="F118" s="64" t="s">
        <v>886</v>
      </c>
      <c r="G118" s="65" t="s">
        <v>27</v>
      </c>
      <c r="H118" s="153" t="s">
        <v>843</v>
      </c>
      <c r="I118" s="136">
        <v>0</v>
      </c>
      <c r="J118" s="136">
        <v>0</v>
      </c>
      <c r="K118" s="215">
        <v>0</v>
      </c>
      <c r="L118" s="136">
        <v>975000</v>
      </c>
      <c r="M118" s="136">
        <v>0</v>
      </c>
      <c r="N118" s="215">
        <f>SUM(M118/L118*100)</f>
        <v>0</v>
      </c>
      <c r="O118" s="215">
        <f t="shared" si="111"/>
        <v>975000</v>
      </c>
      <c r="P118" s="324"/>
      <c r="Q118" s="220"/>
      <c r="R118" s="220"/>
      <c r="S118" s="136">
        <f>SUM(J118,M118)</f>
        <v>0</v>
      </c>
      <c r="T118" s="221">
        <f>SUM(S118/O118*100)</f>
        <v>0</v>
      </c>
    </row>
    <row r="119" spans="1:20" s="218" customFormat="1" ht="41.25" hidden="1" customHeight="1">
      <c r="A119" s="320"/>
      <c r="B119" s="290"/>
      <c r="C119" s="290"/>
      <c r="D119" s="290"/>
      <c r="E119" s="290"/>
      <c r="F119" s="64" t="s">
        <v>844</v>
      </c>
      <c r="G119" s="65" t="s">
        <v>27</v>
      </c>
      <c r="H119" s="153" t="s">
        <v>845</v>
      </c>
      <c r="I119" s="136">
        <v>0</v>
      </c>
      <c r="J119" s="136">
        <v>0</v>
      </c>
      <c r="K119" s="215">
        <v>0</v>
      </c>
      <c r="L119" s="136">
        <v>0</v>
      </c>
      <c r="M119" s="136">
        <v>0</v>
      </c>
      <c r="N119" s="215" t="e">
        <f>SUM(M119/L119*100)</f>
        <v>#DIV/0!</v>
      </c>
      <c r="O119" s="215">
        <f t="shared" si="111"/>
        <v>0</v>
      </c>
      <c r="P119" s="324"/>
      <c r="Q119" s="220"/>
      <c r="R119" s="220"/>
      <c r="S119" s="136">
        <f>SUM(J119,M119)</f>
        <v>0</v>
      </c>
      <c r="T119" s="221" t="e">
        <f>SUM(S119/O119*100)</f>
        <v>#DIV/0!</v>
      </c>
    </row>
    <row r="120" spans="1:20" s="218" customFormat="1" ht="18.75" customHeight="1">
      <c r="A120" s="320"/>
      <c r="B120" s="290"/>
      <c r="C120" s="290"/>
      <c r="D120" s="290"/>
      <c r="E120" s="290"/>
      <c r="F120" s="64" t="s">
        <v>846</v>
      </c>
      <c r="G120" s="65" t="s">
        <v>27</v>
      </c>
      <c r="H120" s="153" t="s">
        <v>847</v>
      </c>
      <c r="I120" s="136">
        <v>0</v>
      </c>
      <c r="J120" s="136">
        <v>0</v>
      </c>
      <c r="K120" s="215">
        <v>0</v>
      </c>
      <c r="L120" s="136">
        <v>965044.8</v>
      </c>
      <c r="M120" s="136">
        <v>965044.8</v>
      </c>
      <c r="N120" s="215">
        <f>SUM(M120/L120*100)</f>
        <v>100</v>
      </c>
      <c r="O120" s="215">
        <f t="shared" si="111"/>
        <v>965044.8</v>
      </c>
      <c r="P120" s="324"/>
      <c r="Q120" s="220"/>
      <c r="R120" s="220"/>
      <c r="S120" s="136">
        <f>SUM(J120,M120)</f>
        <v>965044.8</v>
      </c>
      <c r="T120" s="221">
        <f>SUM(S120/O120*100)</f>
        <v>100</v>
      </c>
    </row>
    <row r="121" spans="1:20" s="218" customFormat="1" ht="57.75" customHeight="1">
      <c r="A121" s="320"/>
      <c r="B121" s="290"/>
      <c r="C121" s="290"/>
      <c r="D121" s="290"/>
      <c r="E121" s="290"/>
      <c r="F121" s="300" t="s">
        <v>851</v>
      </c>
      <c r="G121" s="86" t="s">
        <v>16</v>
      </c>
      <c r="H121" s="199" t="s">
        <v>848</v>
      </c>
      <c r="I121" s="138">
        <f>SUM(I122+I123)</f>
        <v>42000</v>
      </c>
      <c r="J121" s="138">
        <f>SUM(J122+J123)</f>
        <v>42000</v>
      </c>
      <c r="K121" s="117">
        <f t="shared" ref="K121:K123" si="117">SUM(J121/I121*100)</f>
        <v>100</v>
      </c>
      <c r="L121" s="138">
        <v>0</v>
      </c>
      <c r="M121" s="138">
        <f>SUM(M132)</f>
        <v>0</v>
      </c>
      <c r="N121" s="117">
        <v>0</v>
      </c>
      <c r="O121" s="117">
        <f t="shared" si="111"/>
        <v>42000</v>
      </c>
      <c r="P121" s="322"/>
      <c r="Q121" s="216"/>
      <c r="R121" s="216"/>
      <c r="S121" s="138">
        <f>SUM(S122+S123)</f>
        <v>42000</v>
      </c>
      <c r="T121" s="217">
        <f t="shared" ref="T121" si="118">SUM(S121/O121*100)</f>
        <v>100</v>
      </c>
    </row>
    <row r="122" spans="1:20" s="218" customFormat="1" ht="56.25" customHeight="1">
      <c r="A122" s="320"/>
      <c r="B122" s="290"/>
      <c r="C122" s="290"/>
      <c r="D122" s="290"/>
      <c r="E122" s="290"/>
      <c r="F122" s="64" t="s">
        <v>852</v>
      </c>
      <c r="G122" s="65" t="s">
        <v>27</v>
      </c>
      <c r="H122" s="153" t="s">
        <v>849</v>
      </c>
      <c r="I122" s="136">
        <v>42000</v>
      </c>
      <c r="J122" s="136">
        <v>42000</v>
      </c>
      <c r="K122" s="166">
        <f t="shared" si="117"/>
        <v>100</v>
      </c>
      <c r="L122" s="136">
        <v>0</v>
      </c>
      <c r="M122" s="136">
        <v>0</v>
      </c>
      <c r="N122" s="215">
        <v>0</v>
      </c>
      <c r="O122" s="215">
        <f t="shared" si="111"/>
        <v>42000</v>
      </c>
      <c r="P122" s="324"/>
      <c r="Q122" s="220"/>
      <c r="R122" s="220"/>
      <c r="S122" s="136">
        <f>SUM(J122,M122)</f>
        <v>42000</v>
      </c>
      <c r="T122" s="221">
        <f>SUM(S122/O122*100)</f>
        <v>100</v>
      </c>
    </row>
    <row r="123" spans="1:20" s="218" customFormat="1" ht="36.75" hidden="1" customHeight="1">
      <c r="A123" s="320"/>
      <c r="B123" s="290"/>
      <c r="C123" s="290"/>
      <c r="D123" s="290"/>
      <c r="E123" s="290"/>
      <c r="F123" s="64" t="s">
        <v>853</v>
      </c>
      <c r="G123" s="65" t="s">
        <v>27</v>
      </c>
      <c r="H123" s="153" t="s">
        <v>850</v>
      </c>
      <c r="I123" s="136">
        <v>0</v>
      </c>
      <c r="J123" s="136">
        <v>0</v>
      </c>
      <c r="K123" s="117" t="e">
        <f t="shared" si="117"/>
        <v>#DIV/0!</v>
      </c>
      <c r="L123" s="136">
        <v>0</v>
      </c>
      <c r="M123" s="136">
        <v>0</v>
      </c>
      <c r="N123" s="215">
        <v>0</v>
      </c>
      <c r="O123" s="215">
        <f t="shared" si="111"/>
        <v>0</v>
      </c>
      <c r="P123" s="324"/>
      <c r="Q123" s="220"/>
      <c r="R123" s="220"/>
      <c r="S123" s="136">
        <f>SUM(J123,M123)</f>
        <v>0</v>
      </c>
      <c r="T123" s="221" t="e">
        <f>SUM(S123/O123*100)</f>
        <v>#DIV/0!</v>
      </c>
    </row>
    <row r="124" spans="1:20" s="218" customFormat="1" ht="29.25">
      <c r="A124" s="370" t="s">
        <v>115</v>
      </c>
      <c r="B124" s="290"/>
      <c r="C124" s="290"/>
      <c r="D124" s="290"/>
      <c r="E124" s="290"/>
      <c r="F124" s="328" t="s">
        <v>560</v>
      </c>
      <c r="G124" s="86" t="s">
        <v>16</v>
      </c>
      <c r="H124" s="86" t="s">
        <v>116</v>
      </c>
      <c r="I124" s="138">
        <f>SUM(I125+I127+I131+I142+I152+I171+I175)</f>
        <v>91531577.250000015</v>
      </c>
      <c r="J124" s="138">
        <f>SUM(J125+J127+J131+J142+J152+J171+J175)</f>
        <v>85934655.700000003</v>
      </c>
      <c r="K124" s="117">
        <f>SUM(J124/I124*100)</f>
        <v>93.885256085216199</v>
      </c>
      <c r="L124" s="138">
        <f>SUM(L127+L130+L142+L175+L173)</f>
        <v>555655.4</v>
      </c>
      <c r="M124" s="138">
        <f>SUM(M127+M130+M142+M175+M173)</f>
        <v>511784.4</v>
      </c>
      <c r="N124" s="117">
        <f t="shared" ref="N124" si="119">SUM(M124/L124*100)</f>
        <v>92.10463895428714</v>
      </c>
      <c r="O124" s="138">
        <f>SUM(O125+O127+O130+O131+O142+O152+O171+O175+O173)</f>
        <v>92087232.650000021</v>
      </c>
      <c r="P124" s="138">
        <f t="shared" ref="P124:R124" si="120">SUM(P125+P127+P130+P131+P142+P152)</f>
        <v>18290615.859999999</v>
      </c>
      <c r="Q124" s="138">
        <f t="shared" si="120"/>
        <v>183.27107129818586</v>
      </c>
      <c r="R124" s="138">
        <f t="shared" si="120"/>
        <v>22099403.430000003</v>
      </c>
      <c r="S124" s="138">
        <f>SUM(S125+S127+S130+S131+S142+S152+S171+S175+S173)</f>
        <v>86446440.100000009</v>
      </c>
      <c r="T124" s="217">
        <f t="shared" si="108"/>
        <v>93.874511821373517</v>
      </c>
    </row>
    <row r="125" spans="1:20" s="218" customFormat="1" ht="29.25" hidden="1">
      <c r="A125" s="288"/>
      <c r="B125" s="290"/>
      <c r="C125" s="290"/>
      <c r="D125" s="290"/>
      <c r="E125" s="290"/>
      <c r="F125" s="328" t="s">
        <v>166</v>
      </c>
      <c r="G125" s="65" t="s">
        <v>95</v>
      </c>
      <c r="H125" s="86" t="s">
        <v>569</v>
      </c>
      <c r="I125" s="138">
        <f>SUM(I126)</f>
        <v>0</v>
      </c>
      <c r="J125" s="138">
        <f>SUM(J126)</f>
        <v>0</v>
      </c>
      <c r="K125" s="302" t="e">
        <f>SUM(J125/I125*100)</f>
        <v>#DIV/0!</v>
      </c>
      <c r="L125" s="136">
        <v>0</v>
      </c>
      <c r="M125" s="136">
        <v>0</v>
      </c>
      <c r="N125" s="117">
        <v>0</v>
      </c>
      <c r="O125" s="117">
        <f t="shared" ref="O125:O126" si="121">SUM(I125,L125)</f>
        <v>0</v>
      </c>
      <c r="P125" s="324"/>
      <c r="Q125" s="220"/>
      <c r="R125" s="220"/>
      <c r="S125" s="138">
        <f t="shared" ref="S125:S126" si="122">SUM(J125,M125)</f>
        <v>0</v>
      </c>
      <c r="T125" s="217" t="e">
        <f t="shared" ref="T125:T130" si="123">SUM(S125/O125*100)</f>
        <v>#DIV/0!</v>
      </c>
    </row>
    <row r="126" spans="1:20" s="218" customFormat="1" ht="24.75" hidden="1">
      <c r="A126" s="288"/>
      <c r="B126" s="290"/>
      <c r="C126" s="290"/>
      <c r="D126" s="290"/>
      <c r="E126" s="290"/>
      <c r="F126" s="66" t="s">
        <v>35</v>
      </c>
      <c r="G126" s="65" t="s">
        <v>95</v>
      </c>
      <c r="H126" s="65" t="s">
        <v>167</v>
      </c>
      <c r="I126" s="136">
        <v>0</v>
      </c>
      <c r="J126" s="136">
        <v>0</v>
      </c>
      <c r="K126" s="215" t="e">
        <f>SUM(J126/I126*100)</f>
        <v>#DIV/0!</v>
      </c>
      <c r="L126" s="136">
        <v>0</v>
      </c>
      <c r="M126" s="136">
        <v>0</v>
      </c>
      <c r="N126" s="117">
        <v>0</v>
      </c>
      <c r="O126" s="215">
        <f t="shared" si="121"/>
        <v>0</v>
      </c>
      <c r="P126" s="324"/>
      <c r="Q126" s="220"/>
      <c r="R126" s="220"/>
      <c r="S126" s="136">
        <f t="shared" si="122"/>
        <v>0</v>
      </c>
      <c r="T126" s="221" t="e">
        <f t="shared" si="123"/>
        <v>#DIV/0!</v>
      </c>
    </row>
    <row r="127" spans="1:20" s="218" customFormat="1" ht="29.25" hidden="1">
      <c r="A127" s="288"/>
      <c r="B127" s="290"/>
      <c r="C127" s="290"/>
      <c r="D127" s="290"/>
      <c r="E127" s="290"/>
      <c r="F127" s="329" t="s">
        <v>498</v>
      </c>
      <c r="G127" s="65"/>
      <c r="H127" s="199" t="s">
        <v>499</v>
      </c>
      <c r="I127" s="306">
        <f>SUM(I128:I129)</f>
        <v>0</v>
      </c>
      <c r="J127" s="306">
        <f>SUM(J128:J129)</f>
        <v>0</v>
      </c>
      <c r="K127" s="302" t="e">
        <f>SUM(J127/I127*100)</f>
        <v>#DIV/0!</v>
      </c>
      <c r="L127" s="306">
        <f>SUM(L128:L129)</f>
        <v>0</v>
      </c>
      <c r="M127" s="306">
        <f>SUM(M128:M129)</f>
        <v>0</v>
      </c>
      <c r="N127" s="302" t="e">
        <f>SUM(M127/L127*100)</f>
        <v>#DIV/0!</v>
      </c>
      <c r="O127" s="306">
        <f>SUM(O128:O129)</f>
        <v>0</v>
      </c>
      <c r="P127" s="324"/>
      <c r="Q127" s="220"/>
      <c r="R127" s="220"/>
      <c r="S127" s="306">
        <f>SUM(S128:S129)</f>
        <v>0</v>
      </c>
      <c r="T127" s="294" t="e">
        <f t="shared" si="123"/>
        <v>#DIV/0!</v>
      </c>
    </row>
    <row r="128" spans="1:20" s="218" customFormat="1" ht="24.75" hidden="1">
      <c r="A128" s="288"/>
      <c r="B128" s="290"/>
      <c r="C128" s="290"/>
      <c r="D128" s="290"/>
      <c r="E128" s="290"/>
      <c r="F128" s="66" t="s">
        <v>132</v>
      </c>
      <c r="G128" s="65"/>
      <c r="H128" s="153" t="s">
        <v>500</v>
      </c>
      <c r="I128" s="136">
        <v>0</v>
      </c>
      <c r="J128" s="136">
        <v>0</v>
      </c>
      <c r="K128" s="215" t="e">
        <f>SUM(J128/I128*100)</f>
        <v>#DIV/0!</v>
      </c>
      <c r="L128" s="136">
        <v>0</v>
      </c>
      <c r="M128" s="136">
        <v>0</v>
      </c>
      <c r="N128" s="215">
        <v>0</v>
      </c>
      <c r="O128" s="215">
        <f>SUM(I128,L128)</f>
        <v>0</v>
      </c>
      <c r="P128" s="324"/>
      <c r="Q128" s="220"/>
      <c r="R128" s="220"/>
      <c r="S128" s="136">
        <f>SUM(J128,M128)</f>
        <v>0</v>
      </c>
      <c r="T128" s="221" t="e">
        <f t="shared" si="123"/>
        <v>#DIV/0!</v>
      </c>
    </row>
    <row r="129" spans="1:20" s="218" customFormat="1" ht="24.75" hidden="1">
      <c r="A129" s="288"/>
      <c r="B129" s="290"/>
      <c r="C129" s="290"/>
      <c r="D129" s="290"/>
      <c r="E129" s="290"/>
      <c r="F129" s="66" t="s">
        <v>132</v>
      </c>
      <c r="G129" s="65"/>
      <c r="H129" s="65" t="s">
        <v>500</v>
      </c>
      <c r="I129" s="136">
        <v>0</v>
      </c>
      <c r="J129" s="136">
        <v>0</v>
      </c>
      <c r="K129" s="215">
        <v>0</v>
      </c>
      <c r="L129" s="136">
        <v>0</v>
      </c>
      <c r="M129" s="136">
        <v>0</v>
      </c>
      <c r="N129" s="166" t="e">
        <f>SUM(M129/L129*100)</f>
        <v>#DIV/0!</v>
      </c>
      <c r="O129" s="215">
        <f>SUM(I129,L129)</f>
        <v>0</v>
      </c>
      <c r="P129" s="324"/>
      <c r="Q129" s="220"/>
      <c r="R129" s="220"/>
      <c r="S129" s="136">
        <f>SUM(J129,M129)</f>
        <v>0</v>
      </c>
      <c r="T129" s="221" t="e">
        <f t="shared" si="123"/>
        <v>#DIV/0!</v>
      </c>
    </row>
    <row r="130" spans="1:20" s="308" customFormat="1" ht="24.75" hidden="1">
      <c r="A130" s="297"/>
      <c r="B130" s="299"/>
      <c r="C130" s="299"/>
      <c r="D130" s="299"/>
      <c r="E130" s="299"/>
      <c r="F130" s="330" t="s">
        <v>803</v>
      </c>
      <c r="G130" s="199"/>
      <c r="H130" s="199" t="s">
        <v>175</v>
      </c>
      <c r="I130" s="306"/>
      <c r="J130" s="306"/>
      <c r="K130" s="306"/>
      <c r="L130" s="306">
        <v>0</v>
      </c>
      <c r="M130" s="306">
        <v>0</v>
      </c>
      <c r="N130" s="306" t="e">
        <f>SUM(M130/L130*100)</f>
        <v>#DIV/0!</v>
      </c>
      <c r="O130" s="302">
        <f>SUM(L130)</f>
        <v>0</v>
      </c>
      <c r="P130" s="331"/>
      <c r="Q130" s="332"/>
      <c r="R130" s="332"/>
      <c r="S130" s="333">
        <f>SUM(M130)</f>
        <v>0</v>
      </c>
      <c r="T130" s="303" t="e">
        <f t="shared" si="123"/>
        <v>#DIV/0!</v>
      </c>
    </row>
    <row r="131" spans="1:20" ht="27.6" customHeight="1">
      <c r="A131" s="11"/>
      <c r="B131" s="12"/>
      <c r="C131" s="12"/>
      <c r="D131" s="12"/>
      <c r="E131" s="12"/>
      <c r="F131" s="33" t="s">
        <v>561</v>
      </c>
      <c r="G131" s="25" t="s">
        <v>95</v>
      </c>
      <c r="H131" s="40" t="s">
        <v>117</v>
      </c>
      <c r="I131" s="119">
        <f>SUM(I132)</f>
        <v>59108301.780000001</v>
      </c>
      <c r="J131" s="119">
        <f>SUM(J132)</f>
        <v>57175824.859999999</v>
      </c>
      <c r="K131" s="113">
        <f>SUM(J131/I131*100)</f>
        <v>96.730616746201505</v>
      </c>
      <c r="L131" s="123">
        <f>SUM(L132:L137)</f>
        <v>0</v>
      </c>
      <c r="M131" s="123">
        <f>SUM(M132:M137)</f>
        <v>0</v>
      </c>
      <c r="N131" s="150">
        <v>0</v>
      </c>
      <c r="O131" s="113">
        <f>SUM(I131,L131)</f>
        <v>59108301.780000001</v>
      </c>
      <c r="P131" s="134"/>
      <c r="Q131" s="116"/>
      <c r="R131" s="116"/>
      <c r="S131" s="119">
        <f>SUM(J131,M131)</f>
        <v>57175824.859999999</v>
      </c>
      <c r="T131" s="118">
        <f t="shared" si="108"/>
        <v>96.730616746201505</v>
      </c>
    </row>
    <row r="132" spans="1:20" ht="28.15" customHeight="1">
      <c r="A132" s="11"/>
      <c r="B132" s="12"/>
      <c r="C132" s="12"/>
      <c r="D132" s="12"/>
      <c r="E132" s="12"/>
      <c r="F132" s="24" t="s">
        <v>118</v>
      </c>
      <c r="G132" s="25"/>
      <c r="H132" s="148" t="s">
        <v>119</v>
      </c>
      <c r="I132" s="119">
        <f>SUM(I133:I141)</f>
        <v>59108301.780000001</v>
      </c>
      <c r="J132" s="119">
        <f>SUM(J133:J141)</f>
        <v>57175824.859999999</v>
      </c>
      <c r="K132" s="113">
        <f t="shared" ref="K132:K154" si="124">SUM(J132/I132*100)</f>
        <v>96.730616746201505</v>
      </c>
      <c r="L132" s="119">
        <f>SUM(L133:L138)</f>
        <v>0</v>
      </c>
      <c r="M132" s="119">
        <f>SUM(M133:M138)</f>
        <v>0</v>
      </c>
      <c r="N132" s="113">
        <v>0</v>
      </c>
      <c r="O132" s="119">
        <f>SUM(I132+L132)</f>
        <v>59108301.780000001</v>
      </c>
      <c r="P132" s="134"/>
      <c r="Q132" s="116"/>
      <c r="R132" s="116"/>
      <c r="S132" s="119">
        <f>SUM(S133:S138)</f>
        <v>57175824.859999999</v>
      </c>
      <c r="T132" s="118">
        <f t="shared" ref="T132:T154" si="125">SUM(S132/O132*100)</f>
        <v>96.730616746201505</v>
      </c>
    </row>
    <row r="133" spans="1:20" ht="18" customHeight="1">
      <c r="A133" s="11"/>
      <c r="B133" s="12"/>
      <c r="C133" s="12"/>
      <c r="D133" s="12"/>
      <c r="E133" s="12"/>
      <c r="F133" s="19" t="s">
        <v>120</v>
      </c>
      <c r="G133" s="25" t="s">
        <v>95</v>
      </c>
      <c r="H133" s="25" t="s">
        <v>121</v>
      </c>
      <c r="I133" s="123">
        <v>3080000</v>
      </c>
      <c r="J133" s="123">
        <v>2984381.81</v>
      </c>
      <c r="K133" s="112">
        <f t="shared" si="124"/>
        <v>96.895513311688305</v>
      </c>
      <c r="L133" s="123"/>
      <c r="M133" s="123"/>
      <c r="N133" s="113"/>
      <c r="O133" s="112">
        <f t="shared" ref="O133:O136" si="126">SUM(I133,L133)</f>
        <v>3080000</v>
      </c>
      <c r="P133" s="134"/>
      <c r="Q133" s="116"/>
      <c r="R133" s="116"/>
      <c r="S133" s="123">
        <f t="shared" ref="S133:S154" si="127">SUM(J133,M133)</f>
        <v>2984381.81</v>
      </c>
      <c r="T133" s="124">
        <f t="shared" si="125"/>
        <v>96.895513311688305</v>
      </c>
    </row>
    <row r="134" spans="1:20" ht="14.45" hidden="1" customHeight="1">
      <c r="A134" s="11"/>
      <c r="B134" s="12"/>
      <c r="C134" s="12"/>
      <c r="D134" s="12"/>
      <c r="E134" s="12"/>
      <c r="F134" s="19" t="s">
        <v>122</v>
      </c>
      <c r="G134" s="25"/>
      <c r="H134" s="25" t="s">
        <v>123</v>
      </c>
      <c r="I134" s="123">
        <v>0</v>
      </c>
      <c r="J134" s="123">
        <v>0</v>
      </c>
      <c r="K134" s="112" t="e">
        <f t="shared" si="124"/>
        <v>#DIV/0!</v>
      </c>
      <c r="L134" s="123">
        <v>0</v>
      </c>
      <c r="M134" s="123">
        <v>0</v>
      </c>
      <c r="N134" s="113">
        <v>0</v>
      </c>
      <c r="O134" s="112">
        <f t="shared" si="126"/>
        <v>0</v>
      </c>
      <c r="P134" s="134"/>
      <c r="Q134" s="116"/>
      <c r="R134" s="116"/>
      <c r="S134" s="123">
        <f t="shared" si="127"/>
        <v>0</v>
      </c>
      <c r="T134" s="124" t="e">
        <f t="shared" si="125"/>
        <v>#DIV/0!</v>
      </c>
    </row>
    <row r="135" spans="1:20" ht="19.149999999999999" customHeight="1">
      <c r="A135" s="11"/>
      <c r="B135" s="12"/>
      <c r="C135" s="12"/>
      <c r="D135" s="12"/>
      <c r="E135" s="12"/>
      <c r="F135" s="19" t="s">
        <v>885</v>
      </c>
      <c r="G135" s="25"/>
      <c r="H135" s="25" t="s">
        <v>124</v>
      </c>
      <c r="I135" s="123">
        <v>25000</v>
      </c>
      <c r="J135" s="123">
        <v>25000</v>
      </c>
      <c r="K135" s="112">
        <f t="shared" si="124"/>
        <v>100</v>
      </c>
      <c r="L135" s="123"/>
      <c r="M135" s="123"/>
      <c r="N135" s="113"/>
      <c r="O135" s="112">
        <f t="shared" si="126"/>
        <v>25000</v>
      </c>
      <c r="P135" s="134"/>
      <c r="Q135" s="116"/>
      <c r="R135" s="116"/>
      <c r="S135" s="123">
        <f t="shared" si="127"/>
        <v>25000</v>
      </c>
      <c r="T135" s="124">
        <f t="shared" si="125"/>
        <v>100</v>
      </c>
    </row>
    <row r="136" spans="1:20" ht="23.25" customHeight="1">
      <c r="A136" s="11"/>
      <c r="B136" s="12"/>
      <c r="C136" s="12"/>
      <c r="D136" s="12"/>
      <c r="E136" s="12"/>
      <c r="F136" s="19" t="s">
        <v>125</v>
      </c>
      <c r="G136" s="25"/>
      <c r="H136" s="25" t="s">
        <v>126</v>
      </c>
      <c r="I136" s="123">
        <v>538342.78</v>
      </c>
      <c r="J136" s="123">
        <v>432000</v>
      </c>
      <c r="K136" s="112">
        <f t="shared" si="124"/>
        <v>80.246269858026139</v>
      </c>
      <c r="L136" s="123"/>
      <c r="M136" s="123"/>
      <c r="N136" s="113"/>
      <c r="O136" s="112">
        <f t="shared" si="126"/>
        <v>538342.78</v>
      </c>
      <c r="P136" s="134"/>
      <c r="Q136" s="116"/>
      <c r="R136" s="116"/>
      <c r="S136" s="123">
        <f t="shared" si="127"/>
        <v>432000</v>
      </c>
      <c r="T136" s="124">
        <f t="shared" si="125"/>
        <v>80.246269858026139</v>
      </c>
    </row>
    <row r="137" spans="1:20" ht="35.25" customHeight="1">
      <c r="A137" s="11"/>
      <c r="B137" s="12"/>
      <c r="C137" s="12"/>
      <c r="D137" s="12"/>
      <c r="E137" s="12"/>
      <c r="F137" s="19" t="s">
        <v>35</v>
      </c>
      <c r="G137" s="25" t="s">
        <v>95</v>
      </c>
      <c r="H137" s="25" t="s">
        <v>127</v>
      </c>
      <c r="I137" s="123">
        <v>55260959</v>
      </c>
      <c r="J137" s="123">
        <v>53530548.049999997</v>
      </c>
      <c r="K137" s="112">
        <f t="shared" si="124"/>
        <v>96.868655591011361</v>
      </c>
      <c r="L137" s="123">
        <v>0</v>
      </c>
      <c r="M137" s="123">
        <v>0</v>
      </c>
      <c r="N137" s="113">
        <v>0</v>
      </c>
      <c r="O137" s="112">
        <f t="shared" ref="O137:O154" si="128">SUM(I137,L137)</f>
        <v>55260959</v>
      </c>
      <c r="P137" s="134"/>
      <c r="Q137" s="116"/>
      <c r="R137" s="116"/>
      <c r="S137" s="123">
        <f t="shared" si="127"/>
        <v>53530548.049999997</v>
      </c>
      <c r="T137" s="124">
        <f t="shared" si="125"/>
        <v>96.868655591011361</v>
      </c>
    </row>
    <row r="138" spans="1:20" ht="25.5" customHeight="1">
      <c r="A138" s="11"/>
      <c r="B138" s="12"/>
      <c r="C138" s="12"/>
      <c r="D138" s="12"/>
      <c r="E138" s="12"/>
      <c r="F138" s="64" t="s">
        <v>529</v>
      </c>
      <c r="G138" s="65"/>
      <c r="H138" s="65" t="s">
        <v>562</v>
      </c>
      <c r="I138" s="123">
        <v>204000</v>
      </c>
      <c r="J138" s="123">
        <v>203895</v>
      </c>
      <c r="K138" s="112">
        <f t="shared" si="124"/>
        <v>99.94852941176471</v>
      </c>
      <c r="L138" s="123">
        <v>0</v>
      </c>
      <c r="M138" s="123">
        <v>0</v>
      </c>
      <c r="N138" s="113">
        <v>0</v>
      </c>
      <c r="O138" s="112">
        <f t="shared" si="128"/>
        <v>204000</v>
      </c>
      <c r="P138" s="134"/>
      <c r="Q138" s="116"/>
      <c r="R138" s="116"/>
      <c r="S138" s="123">
        <f t="shared" ref="S138:S141" si="129">SUM(J138,M138)</f>
        <v>203895</v>
      </c>
      <c r="T138" s="124">
        <f t="shared" ref="T138:T141" si="130">SUM(S138/O138*100)</f>
        <v>99.94852941176471</v>
      </c>
    </row>
    <row r="139" spans="1:20" ht="33.75" hidden="1" customHeight="1">
      <c r="A139" s="11"/>
      <c r="B139" s="12"/>
      <c r="C139" s="12"/>
      <c r="D139" s="12"/>
      <c r="E139" s="12"/>
      <c r="F139" s="64" t="s">
        <v>128</v>
      </c>
      <c r="G139" s="65"/>
      <c r="H139" s="65" t="s">
        <v>129</v>
      </c>
      <c r="I139" s="123">
        <v>0</v>
      </c>
      <c r="J139" s="123">
        <v>0</v>
      </c>
      <c r="K139" s="112">
        <v>0</v>
      </c>
      <c r="L139" s="123">
        <v>1000000</v>
      </c>
      <c r="M139" s="123">
        <v>1000000</v>
      </c>
      <c r="N139" s="150">
        <f t="shared" ref="N139" si="131">SUM(M139/L139*100)</f>
        <v>100</v>
      </c>
      <c r="O139" s="112">
        <f t="shared" si="128"/>
        <v>1000000</v>
      </c>
      <c r="P139" s="134"/>
      <c r="Q139" s="116"/>
      <c r="R139" s="116"/>
      <c r="S139" s="123">
        <f t="shared" si="129"/>
        <v>1000000</v>
      </c>
      <c r="T139" s="124">
        <f t="shared" si="130"/>
        <v>100</v>
      </c>
    </row>
    <row r="140" spans="1:20" ht="0.75" hidden="1" customHeight="1">
      <c r="A140" s="11"/>
      <c r="B140" s="12"/>
      <c r="C140" s="12"/>
      <c r="D140" s="12"/>
      <c r="E140" s="12"/>
      <c r="F140" s="66" t="s">
        <v>130</v>
      </c>
      <c r="G140" s="65"/>
      <c r="H140" s="65" t="s">
        <v>131</v>
      </c>
      <c r="I140" s="123">
        <v>0</v>
      </c>
      <c r="J140" s="123">
        <v>0</v>
      </c>
      <c r="K140" s="112"/>
      <c r="L140" s="123"/>
      <c r="M140" s="123"/>
      <c r="N140" s="112"/>
      <c r="O140" s="112">
        <f t="shared" si="128"/>
        <v>0</v>
      </c>
      <c r="P140" s="134"/>
      <c r="Q140" s="116"/>
      <c r="R140" s="116"/>
      <c r="S140" s="123">
        <f t="shared" si="129"/>
        <v>0</v>
      </c>
      <c r="T140" s="124" t="e">
        <f t="shared" si="130"/>
        <v>#DIV/0!</v>
      </c>
    </row>
    <row r="141" spans="1:20" ht="0.75" hidden="1" customHeight="1">
      <c r="A141" s="11"/>
      <c r="B141" s="12"/>
      <c r="C141" s="12"/>
      <c r="D141" s="12"/>
      <c r="E141" s="12"/>
      <c r="F141" s="19" t="s">
        <v>133</v>
      </c>
      <c r="G141" s="25"/>
      <c r="H141" s="25" t="s">
        <v>134</v>
      </c>
      <c r="I141" s="123">
        <v>0</v>
      </c>
      <c r="J141" s="123">
        <v>0</v>
      </c>
      <c r="K141" s="112"/>
      <c r="L141" s="123"/>
      <c r="M141" s="123"/>
      <c r="N141" s="112"/>
      <c r="O141" s="112">
        <f t="shared" si="128"/>
        <v>0</v>
      </c>
      <c r="P141" s="134"/>
      <c r="Q141" s="116"/>
      <c r="R141" s="116"/>
      <c r="S141" s="123">
        <f t="shared" si="129"/>
        <v>0</v>
      </c>
      <c r="T141" s="124" t="e">
        <f t="shared" si="130"/>
        <v>#DIV/0!</v>
      </c>
    </row>
    <row r="142" spans="1:20" ht="46.5" customHeight="1">
      <c r="A142" s="7" t="s">
        <v>135</v>
      </c>
      <c r="B142" s="12" t="s">
        <v>95</v>
      </c>
      <c r="C142" s="12" t="s">
        <v>136</v>
      </c>
      <c r="D142" s="12"/>
      <c r="E142" s="12"/>
      <c r="F142" s="13" t="s">
        <v>563</v>
      </c>
      <c r="G142" s="25" t="s">
        <v>16</v>
      </c>
      <c r="H142" s="40" t="s">
        <v>137</v>
      </c>
      <c r="I142" s="119">
        <f>SUM(I143+I150)</f>
        <v>21763393.430000003</v>
      </c>
      <c r="J142" s="119">
        <f>SUM(J143+J150)</f>
        <v>18122610.859999999</v>
      </c>
      <c r="K142" s="113">
        <f t="shared" si="124"/>
        <v>83.271071298185859</v>
      </c>
      <c r="L142" s="119">
        <f>SUM(L143)</f>
        <v>168005</v>
      </c>
      <c r="M142" s="119">
        <f>SUM(M143)</f>
        <v>168005</v>
      </c>
      <c r="N142" s="113">
        <f>SUM(M142/L142*100)</f>
        <v>100</v>
      </c>
      <c r="O142" s="113">
        <f t="shared" si="128"/>
        <v>21931398.430000003</v>
      </c>
      <c r="P142" s="113">
        <f t="shared" ref="P142" si="132">SUM(J142,M142)</f>
        <v>18290615.859999999</v>
      </c>
      <c r="Q142" s="113">
        <f t="shared" ref="Q142" si="133">SUM(K142,N142)</f>
        <v>183.27107129818586</v>
      </c>
      <c r="R142" s="113">
        <f t="shared" ref="R142" si="134">SUM(L142,O142)</f>
        <v>22099403.430000003</v>
      </c>
      <c r="S142" s="113">
        <f>SUM(J142+M142)</f>
        <v>18290615.859999999</v>
      </c>
      <c r="T142" s="118">
        <f t="shared" si="125"/>
        <v>83.399222892144579</v>
      </c>
    </row>
    <row r="143" spans="1:20" s="279" customFormat="1" ht="18" customHeight="1">
      <c r="A143" s="175"/>
      <c r="B143" s="275"/>
      <c r="C143" s="275"/>
      <c r="D143" s="275"/>
      <c r="E143" s="275"/>
      <c r="F143" s="286" t="s">
        <v>138</v>
      </c>
      <c r="G143" s="225"/>
      <c r="H143" s="225" t="s">
        <v>139</v>
      </c>
      <c r="I143" s="204">
        <f>SUM(I144+I145+I147+I149)</f>
        <v>17831319.880000003</v>
      </c>
      <c r="J143" s="204">
        <f>SUM(J144+J145+J146+J147+J149)</f>
        <v>17710896.27</v>
      </c>
      <c r="K143" s="178">
        <f t="shared" si="124"/>
        <v>99.324651171027028</v>
      </c>
      <c r="L143" s="204">
        <f>SUM(L146)</f>
        <v>168005</v>
      </c>
      <c r="M143" s="204">
        <f>SUM(M146)</f>
        <v>168005</v>
      </c>
      <c r="N143" s="113">
        <f>SUM(M143/L143*100)</f>
        <v>100</v>
      </c>
      <c r="O143" s="178">
        <f>SUM(I143+L143)</f>
        <v>17999324.880000003</v>
      </c>
      <c r="P143" s="178">
        <f t="shared" ref="P143:S143" si="135">SUM(P144+P145+P146+P147+P149)</f>
        <v>0</v>
      </c>
      <c r="Q143" s="178">
        <f t="shared" si="135"/>
        <v>0</v>
      </c>
      <c r="R143" s="178">
        <f t="shared" si="135"/>
        <v>0</v>
      </c>
      <c r="S143" s="178">
        <f t="shared" si="135"/>
        <v>17878901.27</v>
      </c>
      <c r="T143" s="273">
        <f t="shared" si="125"/>
        <v>99.330954850791031</v>
      </c>
    </row>
    <row r="144" spans="1:20" ht="26.25" customHeight="1">
      <c r="A144" s="7"/>
      <c r="B144" s="12"/>
      <c r="C144" s="12"/>
      <c r="D144" s="12"/>
      <c r="E144" s="12"/>
      <c r="F144" s="19" t="s">
        <v>140</v>
      </c>
      <c r="G144" s="25" t="s">
        <v>95</v>
      </c>
      <c r="H144" s="25" t="s">
        <v>141</v>
      </c>
      <c r="I144" s="123">
        <v>257025.85</v>
      </c>
      <c r="J144" s="123">
        <v>257025.85</v>
      </c>
      <c r="K144" s="112">
        <f t="shared" si="124"/>
        <v>100</v>
      </c>
      <c r="L144" s="123">
        <v>0</v>
      </c>
      <c r="M144" s="123">
        <v>0</v>
      </c>
      <c r="N144" s="113">
        <v>0</v>
      </c>
      <c r="O144" s="112">
        <f t="shared" si="128"/>
        <v>257025.85</v>
      </c>
      <c r="P144" s="134"/>
      <c r="Q144" s="116"/>
      <c r="R144" s="116"/>
      <c r="S144" s="123">
        <f t="shared" si="127"/>
        <v>257025.85</v>
      </c>
      <c r="T144" s="124">
        <f t="shared" si="125"/>
        <v>100</v>
      </c>
    </row>
    <row r="145" spans="1:20" ht="23.25" customHeight="1">
      <c r="A145" s="7"/>
      <c r="B145" s="12"/>
      <c r="C145" s="12"/>
      <c r="D145" s="12"/>
      <c r="E145" s="12"/>
      <c r="F145" s="19" t="s">
        <v>35</v>
      </c>
      <c r="G145" s="25" t="s">
        <v>95</v>
      </c>
      <c r="H145" s="25" t="s">
        <v>142</v>
      </c>
      <c r="I145" s="123">
        <v>17372597.010000002</v>
      </c>
      <c r="J145" s="123">
        <v>17252173.399999999</v>
      </c>
      <c r="K145" s="112">
        <f t="shared" si="124"/>
        <v>99.306818606736314</v>
      </c>
      <c r="L145" s="123">
        <v>0</v>
      </c>
      <c r="M145" s="123">
        <v>0</v>
      </c>
      <c r="N145" s="113">
        <v>0</v>
      </c>
      <c r="O145" s="112">
        <f t="shared" si="128"/>
        <v>17372597.010000002</v>
      </c>
      <c r="P145" s="134"/>
      <c r="Q145" s="116"/>
      <c r="R145" s="116"/>
      <c r="S145" s="123">
        <f t="shared" si="127"/>
        <v>17252173.399999999</v>
      </c>
      <c r="T145" s="124">
        <f t="shared" si="125"/>
        <v>99.306818606736314</v>
      </c>
    </row>
    <row r="146" spans="1:20" ht="36.75" customHeight="1">
      <c r="A146" s="7"/>
      <c r="B146" s="12"/>
      <c r="C146" s="12"/>
      <c r="D146" s="12"/>
      <c r="E146" s="12"/>
      <c r="F146" s="19" t="s">
        <v>143</v>
      </c>
      <c r="G146" s="25" t="s">
        <v>95</v>
      </c>
      <c r="H146" s="25" t="s">
        <v>145</v>
      </c>
      <c r="I146" s="123">
        <v>0</v>
      </c>
      <c r="J146" s="123">
        <v>0</v>
      </c>
      <c r="K146" s="112">
        <v>0</v>
      </c>
      <c r="L146" s="123">
        <v>168005</v>
      </c>
      <c r="M146" s="123">
        <v>168005</v>
      </c>
      <c r="N146" s="112">
        <f>SUM(M146/L146*100)</f>
        <v>100</v>
      </c>
      <c r="O146" s="112">
        <f t="shared" si="128"/>
        <v>168005</v>
      </c>
      <c r="P146" s="134"/>
      <c r="Q146" s="116"/>
      <c r="R146" s="116"/>
      <c r="S146" s="123">
        <f t="shared" si="127"/>
        <v>168005</v>
      </c>
      <c r="T146" s="124">
        <f t="shared" si="125"/>
        <v>100</v>
      </c>
    </row>
    <row r="147" spans="1:20" ht="29.25" customHeight="1">
      <c r="A147" s="7"/>
      <c r="B147" s="12"/>
      <c r="C147" s="12"/>
      <c r="D147" s="12"/>
      <c r="E147" s="12"/>
      <c r="F147" s="19" t="s">
        <v>144</v>
      </c>
      <c r="G147" s="25"/>
      <c r="H147" s="25" t="s">
        <v>145</v>
      </c>
      <c r="I147" s="123">
        <v>1697.02</v>
      </c>
      <c r="J147" s="123">
        <v>1697.02</v>
      </c>
      <c r="K147" s="112">
        <f t="shared" si="124"/>
        <v>100</v>
      </c>
      <c r="L147" s="123">
        <v>0</v>
      </c>
      <c r="M147" s="123">
        <v>0</v>
      </c>
      <c r="N147" s="112">
        <v>0</v>
      </c>
      <c r="O147" s="112">
        <f t="shared" ref="O147" si="136">SUM(I147,L147)</f>
        <v>1697.02</v>
      </c>
      <c r="P147" s="134"/>
      <c r="Q147" s="116"/>
      <c r="R147" s="116"/>
      <c r="S147" s="123">
        <f t="shared" ref="S147" si="137">SUM(J147,M147)</f>
        <v>1697.02</v>
      </c>
      <c r="T147" s="124">
        <f t="shared" si="125"/>
        <v>100</v>
      </c>
    </row>
    <row r="148" spans="1:20" ht="21.75" hidden="1" customHeight="1">
      <c r="A148" s="7"/>
      <c r="B148" s="12"/>
      <c r="C148" s="12"/>
      <c r="D148" s="12"/>
      <c r="E148" s="12"/>
      <c r="F148" s="19" t="s">
        <v>146</v>
      </c>
      <c r="G148" s="25"/>
      <c r="H148" s="25" t="s">
        <v>147</v>
      </c>
      <c r="I148" s="123">
        <v>0</v>
      </c>
      <c r="J148" s="123">
        <v>0</v>
      </c>
      <c r="K148" s="112" t="e">
        <f t="shared" si="124"/>
        <v>#DIV/0!</v>
      </c>
      <c r="L148" s="123">
        <v>0</v>
      </c>
      <c r="M148" s="123">
        <v>0</v>
      </c>
      <c r="N148" s="112" t="e">
        <f>SUM(M148/L148*100)</f>
        <v>#DIV/0!</v>
      </c>
      <c r="O148" s="112">
        <f t="shared" si="128"/>
        <v>0</v>
      </c>
      <c r="P148" s="134"/>
      <c r="Q148" s="116"/>
      <c r="R148" s="116"/>
      <c r="S148" s="123">
        <f t="shared" si="127"/>
        <v>0</v>
      </c>
      <c r="T148" s="124" t="e">
        <f t="shared" si="125"/>
        <v>#DIV/0!</v>
      </c>
    </row>
    <row r="149" spans="1:20" ht="27" customHeight="1">
      <c r="A149" s="7"/>
      <c r="B149" s="12"/>
      <c r="C149" s="12"/>
      <c r="D149" s="12"/>
      <c r="E149" s="12"/>
      <c r="F149" s="19" t="s">
        <v>529</v>
      </c>
      <c r="G149" s="25" t="s">
        <v>95</v>
      </c>
      <c r="H149" s="25" t="s">
        <v>564</v>
      </c>
      <c r="I149" s="123">
        <v>200000</v>
      </c>
      <c r="J149" s="123">
        <v>200000</v>
      </c>
      <c r="K149" s="112">
        <f t="shared" si="124"/>
        <v>100</v>
      </c>
      <c r="L149" s="123">
        <v>0</v>
      </c>
      <c r="M149" s="123">
        <v>0</v>
      </c>
      <c r="N149" s="112">
        <v>0</v>
      </c>
      <c r="O149" s="112">
        <f t="shared" si="128"/>
        <v>200000</v>
      </c>
      <c r="P149" s="134"/>
      <c r="Q149" s="116"/>
      <c r="R149" s="116"/>
      <c r="S149" s="123">
        <f t="shared" si="127"/>
        <v>200000</v>
      </c>
      <c r="T149" s="134">
        <f t="shared" si="125"/>
        <v>100</v>
      </c>
    </row>
    <row r="150" spans="1:20" s="193" customFormat="1" ht="21.75" customHeight="1">
      <c r="A150" s="191"/>
      <c r="B150" s="192"/>
      <c r="C150" s="192"/>
      <c r="D150" s="192"/>
      <c r="E150" s="192"/>
      <c r="F150" s="203" t="s">
        <v>148</v>
      </c>
      <c r="G150" s="148"/>
      <c r="H150" s="148" t="s">
        <v>149</v>
      </c>
      <c r="I150" s="154">
        <f>SUM(I151)</f>
        <v>3932073.55</v>
      </c>
      <c r="J150" s="154">
        <f>SUM(J151)</f>
        <v>411714.59</v>
      </c>
      <c r="K150" s="149">
        <f t="shared" si="124"/>
        <v>10.470673672927608</v>
      </c>
      <c r="L150" s="154"/>
      <c r="M150" s="154"/>
      <c r="N150" s="149"/>
      <c r="O150" s="149">
        <f t="shared" si="128"/>
        <v>3932073.55</v>
      </c>
      <c r="P150" s="187"/>
      <c r="Q150" s="188"/>
      <c r="R150" s="188"/>
      <c r="S150" s="154">
        <f t="shared" si="127"/>
        <v>411714.59</v>
      </c>
      <c r="T150" s="155">
        <f t="shared" si="125"/>
        <v>10.470673672927608</v>
      </c>
    </row>
    <row r="151" spans="1:20" ht="40.9" customHeight="1">
      <c r="A151" s="7"/>
      <c r="B151" s="12"/>
      <c r="C151" s="12"/>
      <c r="D151" s="12"/>
      <c r="E151" s="12"/>
      <c r="F151" s="159" t="s">
        <v>887</v>
      </c>
      <c r="G151" s="25"/>
      <c r="H151" s="25" t="s">
        <v>565</v>
      </c>
      <c r="I151" s="123">
        <v>3932073.55</v>
      </c>
      <c r="J151" s="123">
        <v>411714.59</v>
      </c>
      <c r="K151" s="112">
        <f t="shared" si="124"/>
        <v>10.470673672927608</v>
      </c>
      <c r="L151" s="123"/>
      <c r="M151" s="123"/>
      <c r="N151" s="112"/>
      <c r="O151" s="112">
        <f t="shared" si="128"/>
        <v>3932073.55</v>
      </c>
      <c r="P151" s="134"/>
      <c r="Q151" s="116"/>
      <c r="R151" s="116"/>
      <c r="S151" s="123">
        <f t="shared" si="127"/>
        <v>411714.59</v>
      </c>
      <c r="T151" s="124">
        <f t="shared" si="125"/>
        <v>10.470673672927608</v>
      </c>
    </row>
    <row r="152" spans="1:20" ht="43.5">
      <c r="A152" s="7"/>
      <c r="B152" s="12"/>
      <c r="C152" s="12" t="s">
        <v>150</v>
      </c>
      <c r="D152" s="12"/>
      <c r="E152" s="12"/>
      <c r="F152" s="13" t="s">
        <v>566</v>
      </c>
      <c r="G152" s="25" t="s">
        <v>95</v>
      </c>
      <c r="H152" s="40" t="s">
        <v>151</v>
      </c>
      <c r="I152" s="119">
        <f>SUM(I156+I153)</f>
        <v>1169882.04</v>
      </c>
      <c r="J152" s="119">
        <f>SUM(J156+J153)</f>
        <v>1169882.04</v>
      </c>
      <c r="K152" s="113">
        <f t="shared" si="124"/>
        <v>100</v>
      </c>
      <c r="L152" s="119">
        <f>SUM(L153:L160)</f>
        <v>0</v>
      </c>
      <c r="M152" s="119">
        <f>SUM(M153:M160)</f>
        <v>0</v>
      </c>
      <c r="N152" s="113">
        <v>0</v>
      </c>
      <c r="O152" s="113">
        <f t="shared" si="128"/>
        <v>1169882.04</v>
      </c>
      <c r="P152" s="133"/>
      <c r="Q152" s="132"/>
      <c r="R152" s="132"/>
      <c r="S152" s="119">
        <f t="shared" si="127"/>
        <v>1169882.04</v>
      </c>
      <c r="T152" s="118">
        <f t="shared" si="125"/>
        <v>100</v>
      </c>
    </row>
    <row r="153" spans="1:20" s="193" customFormat="1" ht="27">
      <c r="A153" s="191"/>
      <c r="B153" s="192"/>
      <c r="C153" s="192"/>
      <c r="D153" s="192"/>
      <c r="E153" s="192"/>
      <c r="F153" s="203" t="s">
        <v>152</v>
      </c>
      <c r="G153" s="148"/>
      <c r="H153" s="148" t="s">
        <v>153</v>
      </c>
      <c r="I153" s="154">
        <f>SUM(I154)</f>
        <v>808897.21</v>
      </c>
      <c r="J153" s="154">
        <f>SUM(J154)</f>
        <v>808897.21</v>
      </c>
      <c r="K153" s="149">
        <f t="shared" si="124"/>
        <v>100</v>
      </c>
      <c r="L153" s="154">
        <v>0</v>
      </c>
      <c r="M153" s="154">
        <v>0</v>
      </c>
      <c r="N153" s="149">
        <v>0</v>
      </c>
      <c r="O153" s="149">
        <f t="shared" si="128"/>
        <v>808897.21</v>
      </c>
      <c r="P153" s="187"/>
      <c r="Q153" s="188"/>
      <c r="R153" s="188"/>
      <c r="S153" s="154">
        <f t="shared" si="127"/>
        <v>808897.21</v>
      </c>
      <c r="T153" s="155">
        <f t="shared" si="125"/>
        <v>100</v>
      </c>
    </row>
    <row r="154" spans="1:20" ht="16.149999999999999" customHeight="1">
      <c r="A154" s="7" t="s">
        <v>154</v>
      </c>
      <c r="B154" s="12">
        <v>982</v>
      </c>
      <c r="C154" s="12" t="s">
        <v>150</v>
      </c>
      <c r="D154" s="12"/>
      <c r="E154" s="12"/>
      <c r="F154" s="19" t="s">
        <v>567</v>
      </c>
      <c r="G154" s="25" t="s">
        <v>95</v>
      </c>
      <c r="H154" s="25" t="s">
        <v>568</v>
      </c>
      <c r="I154" s="123">
        <v>808897.21</v>
      </c>
      <c r="J154" s="123">
        <v>808897.21</v>
      </c>
      <c r="K154" s="112">
        <f t="shared" si="124"/>
        <v>100</v>
      </c>
      <c r="L154" s="123">
        <v>0</v>
      </c>
      <c r="M154" s="123">
        <v>0</v>
      </c>
      <c r="N154" s="113">
        <v>0</v>
      </c>
      <c r="O154" s="112">
        <f t="shared" si="128"/>
        <v>808897.21</v>
      </c>
      <c r="P154" s="134"/>
      <c r="Q154" s="116"/>
      <c r="R154" s="116"/>
      <c r="S154" s="123">
        <f t="shared" si="127"/>
        <v>808897.21</v>
      </c>
      <c r="T154" s="124">
        <f t="shared" si="125"/>
        <v>100</v>
      </c>
    </row>
    <row r="155" spans="1:20" ht="15.75" hidden="1" customHeight="1">
      <c r="A155" s="7"/>
      <c r="B155" s="12" t="s">
        <v>95</v>
      </c>
      <c r="C155" s="12" t="s">
        <v>150</v>
      </c>
      <c r="D155" s="12"/>
      <c r="E155" s="12"/>
      <c r="F155" s="61" t="s">
        <v>155</v>
      </c>
      <c r="G155" s="40" t="s">
        <v>16</v>
      </c>
      <c r="H155" s="40" t="s">
        <v>156</v>
      </c>
      <c r="I155" s="123">
        <v>0</v>
      </c>
      <c r="J155" s="123"/>
      <c r="K155" s="123"/>
      <c r="L155" s="123"/>
      <c r="M155" s="123"/>
      <c r="N155" s="123"/>
      <c r="O155" s="112">
        <f t="shared" ref="O155" si="138">SUM(I155:L155)</f>
        <v>0</v>
      </c>
      <c r="P155" s="134"/>
      <c r="Q155" s="116"/>
      <c r="R155" s="116"/>
      <c r="S155" s="134"/>
      <c r="T155" s="129"/>
    </row>
    <row r="156" spans="1:20" s="193" customFormat="1" ht="27">
      <c r="A156" s="191"/>
      <c r="B156" s="192"/>
      <c r="C156" s="192"/>
      <c r="D156" s="192"/>
      <c r="E156" s="192"/>
      <c r="F156" s="203" t="s">
        <v>157</v>
      </c>
      <c r="G156" s="148"/>
      <c r="H156" s="148" t="s">
        <v>158</v>
      </c>
      <c r="I156" s="154">
        <f>SUM(I157:I160)</f>
        <v>360984.83</v>
      </c>
      <c r="J156" s="154">
        <f>SUM(J157:J159)</f>
        <v>360984.83</v>
      </c>
      <c r="K156" s="149">
        <f>SUM(J156/I156*100)</f>
        <v>100</v>
      </c>
      <c r="L156" s="154">
        <v>0</v>
      </c>
      <c r="M156" s="154">
        <v>0</v>
      </c>
      <c r="N156" s="149">
        <v>0</v>
      </c>
      <c r="O156" s="149">
        <f>SUM(O157:O160)</f>
        <v>360984.83</v>
      </c>
      <c r="P156" s="187"/>
      <c r="Q156" s="188"/>
      <c r="R156" s="188"/>
      <c r="S156" s="154">
        <f>SUM(S157:S159)</f>
        <v>360984.83</v>
      </c>
      <c r="T156" s="155">
        <f>SUM(S156/O156*100)</f>
        <v>100</v>
      </c>
    </row>
    <row r="157" spans="1:20" ht="19.5" customHeight="1">
      <c r="A157" s="7"/>
      <c r="B157" s="12"/>
      <c r="C157" s="12"/>
      <c r="D157" s="12"/>
      <c r="E157" s="12"/>
      <c r="F157" s="19" t="s">
        <v>159</v>
      </c>
      <c r="G157" s="40"/>
      <c r="H157" s="25" t="s">
        <v>160</v>
      </c>
      <c r="I157" s="123">
        <v>360984.83</v>
      </c>
      <c r="J157" s="123">
        <v>360984.83</v>
      </c>
      <c r="K157" s="112">
        <f>SUM(J157/I157*100)</f>
        <v>100</v>
      </c>
      <c r="L157" s="123">
        <v>0</v>
      </c>
      <c r="M157" s="123">
        <v>0</v>
      </c>
      <c r="N157" s="113">
        <v>0</v>
      </c>
      <c r="O157" s="112">
        <f t="shared" ref="O157:O162" si="139">SUM(I157,L157)</f>
        <v>360984.83</v>
      </c>
      <c r="P157" s="134"/>
      <c r="Q157" s="116"/>
      <c r="R157" s="116"/>
      <c r="S157" s="123">
        <f>SUM(J157,M157)</f>
        <v>360984.83</v>
      </c>
      <c r="T157" s="124">
        <f>SUM(S157/O157*100)</f>
        <v>100</v>
      </c>
    </row>
    <row r="158" spans="1:20" ht="2.25" hidden="1" customHeight="1">
      <c r="A158" s="7"/>
      <c r="B158" s="12"/>
      <c r="C158" s="12"/>
      <c r="D158" s="12"/>
      <c r="E158" s="12"/>
      <c r="F158" s="19" t="s">
        <v>161</v>
      </c>
      <c r="G158" s="40"/>
      <c r="H158" s="25" t="s">
        <v>162</v>
      </c>
      <c r="I158" s="123">
        <v>0</v>
      </c>
      <c r="J158" s="123"/>
      <c r="K158" s="112"/>
      <c r="L158" s="123"/>
      <c r="M158" s="123"/>
      <c r="N158" s="113"/>
      <c r="O158" s="112">
        <f t="shared" si="139"/>
        <v>0</v>
      </c>
      <c r="P158" s="134"/>
      <c r="Q158" s="116"/>
      <c r="R158" s="116"/>
      <c r="S158" s="123">
        <f>SUM(J158,M158)</f>
        <v>0</v>
      </c>
      <c r="T158" s="124" t="e">
        <f>SUM(S158/O158*100)</f>
        <v>#DIV/0!</v>
      </c>
    </row>
    <row r="159" spans="1:20" ht="26.25" hidden="1" customHeight="1">
      <c r="A159" s="7"/>
      <c r="B159" s="12"/>
      <c r="C159" s="12"/>
      <c r="D159" s="12"/>
      <c r="E159" s="12"/>
      <c r="F159" s="19" t="s">
        <v>163</v>
      </c>
      <c r="G159" s="40"/>
      <c r="H159" s="25" t="s">
        <v>164</v>
      </c>
      <c r="I159" s="123"/>
      <c r="J159" s="123"/>
      <c r="K159" s="112" t="e">
        <f>SUM(J159/I159*100)</f>
        <v>#DIV/0!</v>
      </c>
      <c r="L159" s="123"/>
      <c r="M159" s="123"/>
      <c r="N159" s="112" t="e">
        <f>SUM(M159/L159*100)</f>
        <v>#DIV/0!</v>
      </c>
      <c r="O159" s="112">
        <f t="shared" si="139"/>
        <v>0</v>
      </c>
      <c r="P159" s="134"/>
      <c r="Q159" s="116"/>
      <c r="R159" s="116"/>
      <c r="S159" s="123">
        <f t="shared" ref="S159:S162" si="140">SUM(J159,M159)</f>
        <v>0</v>
      </c>
      <c r="T159" s="124" t="e">
        <f>SUM(S159/O159*100)</f>
        <v>#DIV/0!</v>
      </c>
    </row>
    <row r="160" spans="1:20" ht="29.25" hidden="1" customHeight="1">
      <c r="A160" s="7"/>
      <c r="B160" s="12"/>
      <c r="C160" s="12"/>
      <c r="D160" s="12"/>
      <c r="E160" s="12"/>
      <c r="F160" s="19" t="s">
        <v>163</v>
      </c>
      <c r="G160" s="40"/>
      <c r="H160" s="25" t="s">
        <v>165</v>
      </c>
      <c r="I160" s="123">
        <v>0</v>
      </c>
      <c r="J160" s="123">
        <v>0</v>
      </c>
      <c r="K160" s="112" t="e">
        <f>SUM(J160/I160*100)</f>
        <v>#DIV/0!</v>
      </c>
      <c r="L160" s="123">
        <v>0</v>
      </c>
      <c r="M160" s="123">
        <v>0</v>
      </c>
      <c r="N160" s="112">
        <v>0</v>
      </c>
      <c r="O160" s="112">
        <f t="shared" si="139"/>
        <v>0</v>
      </c>
      <c r="P160" s="134"/>
      <c r="Q160" s="116"/>
      <c r="R160" s="116"/>
      <c r="S160" s="123">
        <f t="shared" si="140"/>
        <v>0</v>
      </c>
      <c r="T160" s="124" t="e">
        <f t="shared" ref="T160:T162" si="141">SUM(S160/O160*100)</f>
        <v>#DIV/0!</v>
      </c>
    </row>
    <row r="161" spans="1:20" ht="29.25" hidden="1">
      <c r="A161" s="7"/>
      <c r="B161" s="12"/>
      <c r="C161" s="12"/>
      <c r="D161" s="12"/>
      <c r="E161" s="12"/>
      <c r="F161" s="13" t="s">
        <v>166</v>
      </c>
      <c r="G161" s="25" t="s">
        <v>95</v>
      </c>
      <c r="H161" s="40" t="s">
        <v>569</v>
      </c>
      <c r="I161" s="119">
        <f>SUM(I162)</f>
        <v>0</v>
      </c>
      <c r="J161" s="119">
        <f>SUM(J162)</f>
        <v>0</v>
      </c>
      <c r="K161" s="149" t="e">
        <f>SUM(J161/I161*100)</f>
        <v>#DIV/0!</v>
      </c>
      <c r="L161" s="123">
        <v>0</v>
      </c>
      <c r="M161" s="123">
        <v>0</v>
      </c>
      <c r="N161" s="113">
        <v>0</v>
      </c>
      <c r="O161" s="113">
        <f t="shared" si="139"/>
        <v>0</v>
      </c>
      <c r="P161" s="134"/>
      <c r="Q161" s="116"/>
      <c r="R161" s="116"/>
      <c r="S161" s="119">
        <f t="shared" si="140"/>
        <v>0</v>
      </c>
      <c r="T161" s="118" t="e">
        <f t="shared" si="141"/>
        <v>#DIV/0!</v>
      </c>
    </row>
    <row r="162" spans="1:20" ht="24.75" hidden="1">
      <c r="A162" s="7"/>
      <c r="B162" s="12"/>
      <c r="C162" s="12"/>
      <c r="D162" s="12"/>
      <c r="E162" s="12"/>
      <c r="F162" s="19" t="s">
        <v>35</v>
      </c>
      <c r="G162" s="25" t="s">
        <v>95</v>
      </c>
      <c r="H162" s="25" t="s">
        <v>167</v>
      </c>
      <c r="I162" s="123">
        <v>0</v>
      </c>
      <c r="J162" s="123">
        <v>0</v>
      </c>
      <c r="K162" s="112" t="e">
        <f>SUM(J162/I162*100)</f>
        <v>#DIV/0!</v>
      </c>
      <c r="L162" s="123">
        <v>0</v>
      </c>
      <c r="M162" s="123">
        <v>0</v>
      </c>
      <c r="N162" s="113">
        <v>0</v>
      </c>
      <c r="O162" s="112">
        <f t="shared" si="139"/>
        <v>0</v>
      </c>
      <c r="P162" s="134"/>
      <c r="Q162" s="116"/>
      <c r="R162" s="116"/>
      <c r="S162" s="123">
        <f t="shared" si="140"/>
        <v>0</v>
      </c>
      <c r="T162" s="124" t="e">
        <f t="shared" si="141"/>
        <v>#DIV/0!</v>
      </c>
    </row>
    <row r="163" spans="1:20" ht="30" hidden="1">
      <c r="A163" s="7"/>
      <c r="B163" s="12"/>
      <c r="C163" s="12"/>
      <c r="D163" s="12"/>
      <c r="E163" s="12"/>
      <c r="F163" s="61" t="s">
        <v>168</v>
      </c>
      <c r="G163" s="25" t="s">
        <v>95</v>
      </c>
      <c r="H163" s="25" t="s">
        <v>169</v>
      </c>
      <c r="I163" s="123">
        <f>SUM(I164:I165)</f>
        <v>0</v>
      </c>
      <c r="J163" s="123"/>
      <c r="K163" s="123"/>
      <c r="L163" s="123"/>
      <c r="M163" s="123"/>
      <c r="N163" s="123"/>
      <c r="O163" s="112"/>
      <c r="P163" s="134"/>
      <c r="Q163" s="116"/>
      <c r="R163" s="116"/>
      <c r="S163" s="134"/>
      <c r="T163" s="129"/>
    </row>
    <row r="164" spans="1:20" hidden="1">
      <c r="A164" s="7"/>
      <c r="B164" s="12"/>
      <c r="C164" s="12"/>
      <c r="D164" s="12"/>
      <c r="E164" s="12"/>
      <c r="F164" s="19" t="s">
        <v>170</v>
      </c>
      <c r="G164" s="25" t="s">
        <v>95</v>
      </c>
      <c r="H164" s="25" t="s">
        <v>171</v>
      </c>
      <c r="I164" s="123">
        <v>0</v>
      </c>
      <c r="J164" s="123"/>
      <c r="K164" s="123"/>
      <c r="L164" s="123"/>
      <c r="M164" s="123"/>
      <c r="N164" s="123"/>
      <c r="O164" s="112"/>
      <c r="P164" s="134"/>
      <c r="Q164" s="116"/>
      <c r="R164" s="116"/>
      <c r="S164" s="134"/>
      <c r="T164" s="129"/>
    </row>
    <row r="165" spans="1:20" hidden="1">
      <c r="A165" s="7"/>
      <c r="B165" s="12"/>
      <c r="C165" s="12"/>
      <c r="D165" s="12"/>
      <c r="E165" s="12"/>
      <c r="F165" s="19" t="s">
        <v>172</v>
      </c>
      <c r="G165" s="25" t="s">
        <v>95</v>
      </c>
      <c r="H165" s="25" t="s">
        <v>173</v>
      </c>
      <c r="I165" s="123">
        <v>0</v>
      </c>
      <c r="J165" s="123"/>
      <c r="K165" s="123"/>
      <c r="L165" s="123"/>
      <c r="M165" s="123"/>
      <c r="N165" s="123"/>
      <c r="O165" s="112"/>
      <c r="P165" s="134"/>
      <c r="Q165" s="116"/>
      <c r="R165" s="116"/>
      <c r="S165" s="134"/>
      <c r="T165" s="129"/>
    </row>
    <row r="166" spans="1:20" s="2" customFormat="1" ht="51" hidden="1" customHeight="1">
      <c r="A166" s="11"/>
      <c r="B166" s="35"/>
      <c r="C166" s="35"/>
      <c r="D166" s="35"/>
      <c r="E166" s="35"/>
      <c r="F166" s="13" t="s">
        <v>174</v>
      </c>
      <c r="G166" s="40"/>
      <c r="H166" s="40" t="s">
        <v>810</v>
      </c>
      <c r="I166" s="119"/>
      <c r="J166" s="119"/>
      <c r="K166" s="119"/>
      <c r="L166" s="119">
        <v>0</v>
      </c>
      <c r="M166" s="119">
        <v>0</v>
      </c>
      <c r="N166" s="119" t="e">
        <f>SUM(M166/L166*100)</f>
        <v>#DIV/0!</v>
      </c>
      <c r="O166" s="113">
        <f>SUM(L166)</f>
        <v>0</v>
      </c>
      <c r="P166" s="133"/>
      <c r="Q166" s="132"/>
      <c r="R166" s="132"/>
      <c r="S166" s="119">
        <f>SUM(M166)</f>
        <v>0</v>
      </c>
      <c r="T166" s="135" t="e">
        <f t="shared" ref="T166:T180" si="142">SUM(S166/O166*100)</f>
        <v>#DIV/0!</v>
      </c>
    </row>
    <row r="167" spans="1:20" s="193" customFormat="1" ht="24.75" hidden="1">
      <c r="A167" s="191"/>
      <c r="B167" s="192"/>
      <c r="C167" s="192"/>
      <c r="D167" s="192"/>
      <c r="E167" s="192"/>
      <c r="F167" s="269" t="s">
        <v>803</v>
      </c>
      <c r="G167" s="148"/>
      <c r="H167" s="148" t="s">
        <v>175</v>
      </c>
      <c r="I167" s="154"/>
      <c r="J167" s="154"/>
      <c r="K167" s="154"/>
      <c r="L167" s="154">
        <v>0</v>
      </c>
      <c r="M167" s="154">
        <v>0</v>
      </c>
      <c r="N167" s="154" t="e">
        <f>SUM(M167/L167*100)</f>
        <v>#DIV/0!</v>
      </c>
      <c r="O167" s="149">
        <f>SUM(L167)</f>
        <v>0</v>
      </c>
      <c r="P167" s="187"/>
      <c r="Q167" s="188"/>
      <c r="R167" s="188"/>
      <c r="S167" s="270">
        <f>SUM(M167)</f>
        <v>0</v>
      </c>
      <c r="T167" s="265" t="e">
        <f t="shared" si="142"/>
        <v>#DIV/0!</v>
      </c>
    </row>
    <row r="168" spans="1:20" ht="29.25" hidden="1">
      <c r="A168" s="7"/>
      <c r="B168" s="12"/>
      <c r="C168" s="12"/>
      <c r="D168" s="12"/>
      <c r="E168" s="12"/>
      <c r="F168" s="152" t="s">
        <v>498</v>
      </c>
      <c r="G168" s="25"/>
      <c r="H168" s="148" t="s">
        <v>499</v>
      </c>
      <c r="I168" s="154">
        <f>SUM(I169:I170)</f>
        <v>0</v>
      </c>
      <c r="J168" s="154">
        <f>SUM(J169:J170)</f>
        <v>0</v>
      </c>
      <c r="K168" s="149" t="e">
        <f>SUM(J168/I168*100)</f>
        <v>#DIV/0!</v>
      </c>
      <c r="L168" s="154">
        <f>SUM(L169:L170)</f>
        <v>0</v>
      </c>
      <c r="M168" s="154">
        <f>SUM(M169:M170)</f>
        <v>0</v>
      </c>
      <c r="N168" s="149" t="e">
        <f>SUM(M168/L168*100)</f>
        <v>#DIV/0!</v>
      </c>
      <c r="O168" s="154">
        <f>SUM(O169:O170)</f>
        <v>0</v>
      </c>
      <c r="P168" s="134"/>
      <c r="Q168" s="116"/>
      <c r="R168" s="116"/>
      <c r="S168" s="154">
        <f>SUM(S169:S170)</f>
        <v>0</v>
      </c>
      <c r="T168" s="155" t="e">
        <f t="shared" si="142"/>
        <v>#DIV/0!</v>
      </c>
    </row>
    <row r="169" spans="1:20" ht="24.75" hidden="1">
      <c r="A169" s="7"/>
      <c r="B169" s="12"/>
      <c r="C169" s="12"/>
      <c r="D169" s="12"/>
      <c r="E169" s="12"/>
      <c r="F169" s="66" t="s">
        <v>132</v>
      </c>
      <c r="G169" s="65"/>
      <c r="H169" s="153" t="s">
        <v>500</v>
      </c>
      <c r="I169" s="123">
        <v>0</v>
      </c>
      <c r="J169" s="123">
        <v>0</v>
      </c>
      <c r="K169" s="112" t="e">
        <f>SUM(J169/I169*100)</f>
        <v>#DIV/0!</v>
      </c>
      <c r="L169" s="123">
        <v>0</v>
      </c>
      <c r="M169" s="123">
        <v>0</v>
      </c>
      <c r="N169" s="112">
        <v>0</v>
      </c>
      <c r="O169" s="112">
        <f>SUM(I169,L169)</f>
        <v>0</v>
      </c>
      <c r="P169" s="134"/>
      <c r="Q169" s="116"/>
      <c r="R169" s="116"/>
      <c r="S169" s="123">
        <f>SUM(J169,M169)</f>
        <v>0</v>
      </c>
      <c r="T169" s="124" t="e">
        <f t="shared" si="142"/>
        <v>#DIV/0!</v>
      </c>
    </row>
    <row r="170" spans="1:20" ht="24.75" hidden="1">
      <c r="A170" s="7"/>
      <c r="B170" s="12"/>
      <c r="C170" s="12"/>
      <c r="D170" s="12"/>
      <c r="E170" s="12"/>
      <c r="F170" s="66" t="s">
        <v>132</v>
      </c>
      <c r="G170" s="65"/>
      <c r="H170" s="65" t="s">
        <v>500</v>
      </c>
      <c r="I170" s="123">
        <v>0</v>
      </c>
      <c r="J170" s="123">
        <v>0</v>
      </c>
      <c r="K170" s="112">
        <v>0</v>
      </c>
      <c r="L170" s="123">
        <v>0</v>
      </c>
      <c r="M170" s="123">
        <v>0</v>
      </c>
      <c r="N170" s="150" t="e">
        <f>SUM(M170/L170*100)</f>
        <v>#DIV/0!</v>
      </c>
      <c r="O170" s="112">
        <f>SUM(I170,L170)</f>
        <v>0</v>
      </c>
      <c r="P170" s="134"/>
      <c r="Q170" s="116"/>
      <c r="R170" s="116"/>
      <c r="S170" s="123">
        <f>SUM(J170,M170)</f>
        <v>0</v>
      </c>
      <c r="T170" s="124" t="e">
        <f t="shared" si="142"/>
        <v>#DIV/0!</v>
      </c>
    </row>
    <row r="171" spans="1:20" s="218" customFormat="1" ht="29.25">
      <c r="A171" s="288"/>
      <c r="B171" s="290"/>
      <c r="C171" s="290"/>
      <c r="D171" s="290"/>
      <c r="E171" s="290"/>
      <c r="F171" s="328" t="s">
        <v>166</v>
      </c>
      <c r="G171" s="65" t="s">
        <v>95</v>
      </c>
      <c r="H171" s="86" t="s">
        <v>569</v>
      </c>
      <c r="I171" s="138">
        <f>SUM(I172)</f>
        <v>9340000</v>
      </c>
      <c r="J171" s="138">
        <f>SUM(J172)</f>
        <v>9316337.9399999995</v>
      </c>
      <c r="K171" s="302">
        <f>SUM(J171/I171*100)</f>
        <v>99.746658886509636</v>
      </c>
      <c r="L171" s="136">
        <v>0</v>
      </c>
      <c r="M171" s="136">
        <v>0</v>
      </c>
      <c r="N171" s="117">
        <v>0</v>
      </c>
      <c r="O171" s="117">
        <f t="shared" ref="O171:O172" si="143">SUM(I171,L171)</f>
        <v>9340000</v>
      </c>
      <c r="P171" s="324"/>
      <c r="Q171" s="220"/>
      <c r="R171" s="220"/>
      <c r="S171" s="138">
        <f t="shared" ref="S171:S172" si="144">SUM(J171,M171)</f>
        <v>9316337.9399999995</v>
      </c>
      <c r="T171" s="217">
        <f t="shared" si="142"/>
        <v>99.746658886509636</v>
      </c>
    </row>
    <row r="172" spans="1:20" s="218" customFormat="1" ht="24.75">
      <c r="A172" s="288"/>
      <c r="B172" s="290"/>
      <c r="C172" s="290"/>
      <c r="D172" s="290"/>
      <c r="E172" s="290"/>
      <c r="F172" s="66" t="s">
        <v>35</v>
      </c>
      <c r="G172" s="65" t="s">
        <v>95</v>
      </c>
      <c r="H172" s="65" t="s">
        <v>167</v>
      </c>
      <c r="I172" s="136">
        <v>9340000</v>
      </c>
      <c r="J172" s="136">
        <v>9316337.9399999995</v>
      </c>
      <c r="K172" s="215">
        <f>SUM(J172/I172*100)</f>
        <v>99.746658886509636</v>
      </c>
      <c r="L172" s="136">
        <v>0</v>
      </c>
      <c r="M172" s="136">
        <v>0</v>
      </c>
      <c r="N172" s="117">
        <v>0</v>
      </c>
      <c r="O172" s="215">
        <f t="shared" si="143"/>
        <v>9340000</v>
      </c>
      <c r="P172" s="324"/>
      <c r="Q172" s="220"/>
      <c r="R172" s="220"/>
      <c r="S172" s="136">
        <f t="shared" si="144"/>
        <v>9316337.9399999995</v>
      </c>
      <c r="T172" s="221">
        <f t="shared" si="142"/>
        <v>99.746658886509636</v>
      </c>
    </row>
    <row r="173" spans="1:20" s="218" customFormat="1" ht="48" customHeight="1">
      <c r="A173" s="288"/>
      <c r="B173" s="290"/>
      <c r="C173" s="290"/>
      <c r="D173" s="290"/>
      <c r="E173" s="290"/>
      <c r="F173" s="329" t="s">
        <v>830</v>
      </c>
      <c r="G173" s="65"/>
      <c r="H173" s="199" t="s">
        <v>831</v>
      </c>
      <c r="I173" s="306">
        <v>0</v>
      </c>
      <c r="J173" s="306">
        <v>0</v>
      </c>
      <c r="K173" s="302">
        <v>0</v>
      </c>
      <c r="L173" s="306">
        <f>SUM(L174)</f>
        <v>250000</v>
      </c>
      <c r="M173" s="306">
        <f>SUM(M174)</f>
        <v>206129</v>
      </c>
      <c r="N173" s="302">
        <f>SUM(M173/L173*100)</f>
        <v>82.451599999999999</v>
      </c>
      <c r="O173" s="306">
        <f>SUM(O174)</f>
        <v>250000</v>
      </c>
      <c r="P173" s="324"/>
      <c r="Q173" s="220"/>
      <c r="R173" s="220"/>
      <c r="S173" s="306">
        <f>SUM(S174)</f>
        <v>206129</v>
      </c>
      <c r="T173" s="294">
        <f t="shared" si="142"/>
        <v>82.451599999999999</v>
      </c>
    </row>
    <row r="174" spans="1:20" s="318" customFormat="1" ht="30.75" customHeight="1">
      <c r="A174" s="309"/>
      <c r="B174" s="311"/>
      <c r="C174" s="311"/>
      <c r="D174" s="311"/>
      <c r="E174" s="311"/>
      <c r="F174" s="334" t="s">
        <v>803</v>
      </c>
      <c r="G174" s="153"/>
      <c r="H174" s="153" t="s">
        <v>175</v>
      </c>
      <c r="I174" s="316"/>
      <c r="J174" s="316"/>
      <c r="K174" s="316"/>
      <c r="L174" s="316">
        <v>250000</v>
      </c>
      <c r="M174" s="316">
        <v>206129</v>
      </c>
      <c r="N174" s="316">
        <f>SUM(M174/L174*100)</f>
        <v>82.451599999999999</v>
      </c>
      <c r="O174" s="166">
        <f>SUM(L174)</f>
        <v>250000</v>
      </c>
      <c r="P174" s="335"/>
      <c r="Q174" s="336"/>
      <c r="R174" s="336"/>
      <c r="S174" s="337">
        <f>SUM(M174)</f>
        <v>206129</v>
      </c>
      <c r="T174" s="313">
        <f t="shared" ref="T174" si="145">SUM(S174/O174*100)</f>
        <v>82.451599999999999</v>
      </c>
    </row>
    <row r="175" spans="1:20" s="218" customFormat="1" ht="29.25">
      <c r="A175" s="288"/>
      <c r="B175" s="290"/>
      <c r="C175" s="290"/>
      <c r="D175" s="290"/>
      <c r="E175" s="290"/>
      <c r="F175" s="329" t="s">
        <v>498</v>
      </c>
      <c r="G175" s="65"/>
      <c r="H175" s="199" t="s">
        <v>499</v>
      </c>
      <c r="I175" s="306">
        <f>SUM(I176:I177)</f>
        <v>150000</v>
      </c>
      <c r="J175" s="306">
        <f>SUM(J176:J177)</f>
        <v>150000</v>
      </c>
      <c r="K175" s="302">
        <f>SUM(J175/I175*100)</f>
        <v>100</v>
      </c>
      <c r="L175" s="306">
        <f>SUM(L176:L177)</f>
        <v>137650.4</v>
      </c>
      <c r="M175" s="306">
        <f>SUM(M176:M177)</f>
        <v>137650.4</v>
      </c>
      <c r="N175" s="302">
        <f>SUM(M175/L175*100)</f>
        <v>100</v>
      </c>
      <c r="O175" s="306">
        <f>SUM(O176:O177)</f>
        <v>287650.40000000002</v>
      </c>
      <c r="P175" s="324"/>
      <c r="Q175" s="220"/>
      <c r="R175" s="220"/>
      <c r="S175" s="306">
        <f>SUM(S176:S177)</f>
        <v>287650.40000000002</v>
      </c>
      <c r="T175" s="294">
        <f t="shared" si="142"/>
        <v>100</v>
      </c>
    </row>
    <row r="176" spans="1:20" s="218" customFormat="1" ht="24.75">
      <c r="A176" s="288"/>
      <c r="B176" s="290"/>
      <c r="C176" s="290"/>
      <c r="D176" s="290"/>
      <c r="E176" s="290"/>
      <c r="F176" s="66" t="s">
        <v>132</v>
      </c>
      <c r="G176" s="65"/>
      <c r="H176" s="153" t="s">
        <v>500</v>
      </c>
      <c r="I176" s="136">
        <v>150000</v>
      </c>
      <c r="J176" s="136">
        <v>150000</v>
      </c>
      <c r="K176" s="215">
        <f>SUM(J176/I176*100)</f>
        <v>100</v>
      </c>
      <c r="L176" s="136">
        <v>0</v>
      </c>
      <c r="M176" s="136">
        <v>0</v>
      </c>
      <c r="N176" s="215">
        <v>0</v>
      </c>
      <c r="O176" s="215">
        <f>SUM(I176,L176)</f>
        <v>150000</v>
      </c>
      <c r="P176" s="324"/>
      <c r="Q176" s="220"/>
      <c r="R176" s="220"/>
      <c r="S176" s="136">
        <f>SUM(J176,M176)</f>
        <v>150000</v>
      </c>
      <c r="T176" s="221">
        <f t="shared" si="142"/>
        <v>100</v>
      </c>
    </row>
    <row r="177" spans="1:20" s="218" customFormat="1" ht="24.75">
      <c r="A177" s="288"/>
      <c r="B177" s="290"/>
      <c r="C177" s="290"/>
      <c r="D177" s="290"/>
      <c r="E177" s="290"/>
      <c r="F177" s="66" t="s">
        <v>132</v>
      </c>
      <c r="G177" s="65"/>
      <c r="H177" s="65" t="s">
        <v>500</v>
      </c>
      <c r="I177" s="136">
        <v>0</v>
      </c>
      <c r="J177" s="136">
        <v>0</v>
      </c>
      <c r="K177" s="215">
        <v>0</v>
      </c>
      <c r="L177" s="136">
        <v>137650.4</v>
      </c>
      <c r="M177" s="136">
        <v>137650.4</v>
      </c>
      <c r="N177" s="166">
        <f>SUM(M177/L177*100)</f>
        <v>100</v>
      </c>
      <c r="O177" s="215">
        <f>SUM(I177,L177)</f>
        <v>137650.4</v>
      </c>
      <c r="P177" s="324"/>
      <c r="Q177" s="220"/>
      <c r="R177" s="220"/>
      <c r="S177" s="136">
        <f>SUM(J177,M177)</f>
        <v>137650.4</v>
      </c>
      <c r="T177" s="221">
        <f t="shared" si="142"/>
        <v>100</v>
      </c>
    </row>
    <row r="178" spans="1:20" s="218" customFormat="1" ht="48" hidden="1" customHeight="1">
      <c r="A178" s="288"/>
      <c r="B178" s="290"/>
      <c r="C178" s="290"/>
      <c r="D178" s="290"/>
      <c r="E178" s="290"/>
      <c r="F178" s="329" t="s">
        <v>830</v>
      </c>
      <c r="G178" s="65"/>
      <c r="H178" s="199" t="s">
        <v>831</v>
      </c>
      <c r="I178" s="306">
        <v>0</v>
      </c>
      <c r="J178" s="306">
        <v>0</v>
      </c>
      <c r="K178" s="302">
        <v>0</v>
      </c>
      <c r="L178" s="306">
        <f>SUM(L179)</f>
        <v>0</v>
      </c>
      <c r="M178" s="306">
        <f>SUM(M179)</f>
        <v>0</v>
      </c>
      <c r="N178" s="302" t="e">
        <f>SUM(M178/L178*100)</f>
        <v>#DIV/0!</v>
      </c>
      <c r="O178" s="306">
        <f>SUM(O179)</f>
        <v>0</v>
      </c>
      <c r="P178" s="324"/>
      <c r="Q178" s="220"/>
      <c r="R178" s="220"/>
      <c r="S178" s="306">
        <f>SUM(S179)</f>
        <v>0</v>
      </c>
      <c r="T178" s="294" t="e">
        <f t="shared" ref="T178" si="146">SUM(S178/O178*100)</f>
        <v>#DIV/0!</v>
      </c>
    </row>
    <row r="179" spans="1:20" s="318" customFormat="1" ht="30.75" hidden="1" customHeight="1">
      <c r="A179" s="309"/>
      <c r="B179" s="311"/>
      <c r="C179" s="311"/>
      <c r="D179" s="311"/>
      <c r="E179" s="311"/>
      <c r="F179" s="334" t="s">
        <v>803</v>
      </c>
      <c r="G179" s="153"/>
      <c r="H179" s="153" t="s">
        <v>175</v>
      </c>
      <c r="I179" s="316"/>
      <c r="J179" s="316"/>
      <c r="K179" s="316"/>
      <c r="L179" s="316">
        <v>0</v>
      </c>
      <c r="M179" s="316">
        <v>0</v>
      </c>
      <c r="N179" s="316" t="e">
        <f>SUM(M179/L179*100)</f>
        <v>#DIV/0!</v>
      </c>
      <c r="O179" s="166">
        <f>SUM(L179)</f>
        <v>0</v>
      </c>
      <c r="P179" s="335"/>
      <c r="Q179" s="336"/>
      <c r="R179" s="336"/>
      <c r="S179" s="337">
        <f>SUM(M179)</f>
        <v>0</v>
      </c>
      <c r="T179" s="313" t="e">
        <f t="shared" si="142"/>
        <v>#DIV/0!</v>
      </c>
    </row>
    <row r="180" spans="1:20" s="357" customFormat="1" ht="43.5">
      <c r="A180" s="347" t="s">
        <v>176</v>
      </c>
      <c r="B180" s="391"/>
      <c r="C180" s="391"/>
      <c r="D180" s="391"/>
      <c r="E180" s="391"/>
      <c r="F180" s="392" t="s">
        <v>570</v>
      </c>
      <c r="G180" s="393" t="s">
        <v>16</v>
      </c>
      <c r="H180" s="393" t="s">
        <v>177</v>
      </c>
      <c r="I180" s="394">
        <f>SUM(I185+I190+I199+I201)</f>
        <v>25572515.210000001</v>
      </c>
      <c r="J180" s="394">
        <f>SUM(J185+J190+J199+J201)</f>
        <v>25231192.099999998</v>
      </c>
      <c r="K180" s="353">
        <f>SUM(J180/I180*100)</f>
        <v>98.665273606459607</v>
      </c>
      <c r="L180" s="394">
        <f>SUM(L198+L201)</f>
        <v>6168276.29</v>
      </c>
      <c r="M180" s="394">
        <f>SUM(M185+M188+M190+M192+M194+M199+M201+M204)</f>
        <v>6168276.29</v>
      </c>
      <c r="N180" s="353">
        <f t="shared" ref="N180:N190" si="147">SUM(M180/L180*100)</f>
        <v>100</v>
      </c>
      <c r="O180" s="394">
        <f>SUM(I180+L180)</f>
        <v>31740791.5</v>
      </c>
      <c r="P180" s="395"/>
      <c r="Q180" s="396"/>
      <c r="R180" s="396"/>
      <c r="S180" s="394">
        <f>SUM(J180+M180)</f>
        <v>31399468.389999997</v>
      </c>
      <c r="T180" s="397">
        <f t="shared" si="142"/>
        <v>98.924654698670622</v>
      </c>
    </row>
    <row r="181" spans="1:20" hidden="1">
      <c r="A181" s="11"/>
      <c r="B181" s="12"/>
      <c r="C181" s="12"/>
      <c r="D181" s="12"/>
      <c r="E181" s="12"/>
      <c r="F181" s="41" t="s">
        <v>18</v>
      </c>
      <c r="G181" s="40" t="s">
        <v>19</v>
      </c>
      <c r="H181" s="40" t="s">
        <v>178</v>
      </c>
      <c r="I181" s="119">
        <f>SUM(I182)</f>
        <v>0</v>
      </c>
      <c r="J181" s="119"/>
      <c r="K181" s="119"/>
      <c r="L181" s="119"/>
      <c r="M181" s="119"/>
      <c r="N181" s="353" t="e">
        <f t="shared" si="147"/>
        <v>#DIV/0!</v>
      </c>
      <c r="O181" s="113">
        <f>SUM(O182)</f>
        <v>335</v>
      </c>
      <c r="P181" s="134"/>
      <c r="Q181" s="116"/>
      <c r="R181" s="116"/>
      <c r="S181" s="134"/>
      <c r="T181" s="129"/>
    </row>
    <row r="182" spans="1:20" ht="26.25" hidden="1">
      <c r="A182" s="11"/>
      <c r="B182" s="12"/>
      <c r="C182" s="12"/>
      <c r="D182" s="12"/>
      <c r="E182" s="12"/>
      <c r="F182" s="67" t="s">
        <v>179</v>
      </c>
      <c r="G182" s="40" t="s">
        <v>19</v>
      </c>
      <c r="H182" s="25" t="s">
        <v>180</v>
      </c>
      <c r="I182" s="123">
        <v>0</v>
      </c>
      <c r="J182" s="123"/>
      <c r="K182" s="123"/>
      <c r="L182" s="119"/>
      <c r="M182" s="119"/>
      <c r="N182" s="353" t="e">
        <f t="shared" si="147"/>
        <v>#DIV/0!</v>
      </c>
      <c r="O182" s="112">
        <v>335</v>
      </c>
      <c r="P182" s="134"/>
      <c r="Q182" s="116"/>
      <c r="R182" s="116"/>
      <c r="S182" s="134"/>
      <c r="T182" s="129"/>
    </row>
    <row r="183" spans="1:20" ht="36.6" hidden="1" customHeight="1">
      <c r="A183" s="7"/>
      <c r="B183" s="12"/>
      <c r="C183" s="12"/>
      <c r="D183" s="12"/>
      <c r="E183" s="12"/>
      <c r="F183" s="19" t="s">
        <v>181</v>
      </c>
      <c r="G183" s="25" t="s">
        <v>95</v>
      </c>
      <c r="H183" s="25" t="s">
        <v>182</v>
      </c>
      <c r="I183" s="123">
        <v>0</v>
      </c>
      <c r="J183" s="123"/>
      <c r="K183" s="123"/>
      <c r="L183" s="123"/>
      <c r="M183" s="123"/>
      <c r="N183" s="353" t="e">
        <f t="shared" si="147"/>
        <v>#DIV/0!</v>
      </c>
      <c r="O183" s="112"/>
      <c r="P183" s="134"/>
      <c r="Q183" s="116"/>
      <c r="R183" s="116"/>
      <c r="S183" s="134"/>
      <c r="T183" s="129"/>
    </row>
    <row r="184" spans="1:20" ht="50.45" hidden="1" customHeight="1">
      <c r="A184" s="7"/>
      <c r="B184" s="12"/>
      <c r="C184" s="12"/>
      <c r="D184" s="12"/>
      <c r="E184" s="12"/>
      <c r="F184" s="19" t="s">
        <v>183</v>
      </c>
      <c r="G184" s="25" t="s">
        <v>95</v>
      </c>
      <c r="H184" s="25" t="s">
        <v>184</v>
      </c>
      <c r="I184" s="123">
        <v>0</v>
      </c>
      <c r="J184" s="123"/>
      <c r="K184" s="123"/>
      <c r="L184" s="123"/>
      <c r="M184" s="123"/>
      <c r="N184" s="353" t="e">
        <f t="shared" si="147"/>
        <v>#DIV/0!</v>
      </c>
      <c r="O184" s="112"/>
      <c r="P184" s="134"/>
      <c r="Q184" s="116"/>
      <c r="R184" s="116"/>
      <c r="S184" s="134"/>
      <c r="T184" s="129"/>
    </row>
    <row r="185" spans="1:20" ht="25.5" customHeight="1">
      <c r="A185" s="7"/>
      <c r="B185" s="12"/>
      <c r="C185" s="12"/>
      <c r="D185" s="12"/>
      <c r="E185" s="12"/>
      <c r="F185" s="18" t="s">
        <v>185</v>
      </c>
      <c r="G185" s="25"/>
      <c r="H185" s="148" t="s">
        <v>186</v>
      </c>
      <c r="I185" s="119">
        <f>SUM(I186:I187)</f>
        <v>1257225.5</v>
      </c>
      <c r="J185" s="119">
        <f>SUM(J186:J187)</f>
        <v>1257225.47</v>
      </c>
      <c r="K185" s="149">
        <f t="shared" ref="K185:K211" si="148">SUM(J185/I185*100)</f>
        <v>99.999997613793226</v>
      </c>
      <c r="L185" s="123">
        <v>0</v>
      </c>
      <c r="M185" s="123">
        <v>0</v>
      </c>
      <c r="N185" s="353">
        <v>0</v>
      </c>
      <c r="O185" s="149">
        <f>SUM(I185,L185)</f>
        <v>1257225.5</v>
      </c>
      <c r="P185" s="134"/>
      <c r="Q185" s="116"/>
      <c r="R185" s="116"/>
      <c r="S185" s="154">
        <f t="shared" ref="S185:S209" si="149">SUM(J185,M185)</f>
        <v>1257225.47</v>
      </c>
      <c r="T185" s="155">
        <f t="shared" ref="T185:T209" si="150">SUM(S185/O185*100)</f>
        <v>99.999997613793226</v>
      </c>
    </row>
    <row r="186" spans="1:20" ht="26.25" customHeight="1">
      <c r="A186" s="7"/>
      <c r="B186" s="12"/>
      <c r="C186" s="12"/>
      <c r="D186" s="12"/>
      <c r="E186" s="12"/>
      <c r="F186" s="67" t="s">
        <v>571</v>
      </c>
      <c r="G186" s="25" t="s">
        <v>19</v>
      </c>
      <c r="H186" s="25" t="s">
        <v>573</v>
      </c>
      <c r="I186" s="123">
        <v>460839.1</v>
      </c>
      <c r="J186" s="123">
        <v>460839.07</v>
      </c>
      <c r="K186" s="112">
        <f t="shared" si="148"/>
        <v>99.999993490135722</v>
      </c>
      <c r="L186" s="123">
        <v>0</v>
      </c>
      <c r="M186" s="123">
        <v>0</v>
      </c>
      <c r="N186" s="353">
        <v>0</v>
      </c>
      <c r="O186" s="112">
        <f>SUM(I186,L186)</f>
        <v>460839.1</v>
      </c>
      <c r="P186" s="134"/>
      <c r="Q186" s="116"/>
      <c r="R186" s="116"/>
      <c r="S186" s="123">
        <f t="shared" si="149"/>
        <v>460839.07</v>
      </c>
      <c r="T186" s="124">
        <f t="shared" si="150"/>
        <v>99.999993490135722</v>
      </c>
    </row>
    <row r="187" spans="1:20" ht="17.25" customHeight="1">
      <c r="A187" s="7"/>
      <c r="B187" s="12"/>
      <c r="C187" s="12"/>
      <c r="D187" s="12"/>
      <c r="E187" s="12"/>
      <c r="F187" s="67" t="s">
        <v>572</v>
      </c>
      <c r="G187" s="25" t="s">
        <v>19</v>
      </c>
      <c r="H187" s="25" t="s">
        <v>574</v>
      </c>
      <c r="I187" s="123">
        <v>796386.4</v>
      </c>
      <c r="J187" s="123">
        <v>796386.4</v>
      </c>
      <c r="K187" s="112">
        <f t="shared" ref="K187" si="151">SUM(J187/I187*100)</f>
        <v>100</v>
      </c>
      <c r="L187" s="123">
        <v>0</v>
      </c>
      <c r="M187" s="123">
        <v>0</v>
      </c>
      <c r="N187" s="353">
        <v>0</v>
      </c>
      <c r="O187" s="112">
        <f>SUM(I187,L187)</f>
        <v>796386.4</v>
      </c>
      <c r="P187" s="134"/>
      <c r="Q187" s="116"/>
      <c r="R187" s="116"/>
      <c r="S187" s="123">
        <f t="shared" ref="S187" si="152">SUM(J187,M187)</f>
        <v>796386.4</v>
      </c>
      <c r="T187" s="124">
        <f t="shared" ref="T187" si="153">SUM(S187/O187*100)</f>
        <v>100</v>
      </c>
    </row>
    <row r="188" spans="1:20" ht="26.25" hidden="1">
      <c r="A188" s="7"/>
      <c r="B188" s="12"/>
      <c r="C188" s="12"/>
      <c r="D188" s="12"/>
      <c r="E188" s="12"/>
      <c r="F188" s="18" t="s">
        <v>187</v>
      </c>
      <c r="G188" s="25"/>
      <c r="H188" s="25" t="s">
        <v>188</v>
      </c>
      <c r="I188" s="119">
        <f>SUM(I189)</f>
        <v>1778525.84</v>
      </c>
      <c r="J188" s="119">
        <f>SUM(J189)</f>
        <v>1740542.49</v>
      </c>
      <c r="K188" s="112">
        <f t="shared" si="148"/>
        <v>97.864335218205198</v>
      </c>
      <c r="L188" s="123">
        <v>0</v>
      </c>
      <c r="M188" s="123">
        <v>0</v>
      </c>
      <c r="N188" s="353" t="e">
        <f t="shared" si="147"/>
        <v>#DIV/0!</v>
      </c>
      <c r="O188" s="112">
        <f>SUM(O189)</f>
        <v>1778525.84</v>
      </c>
      <c r="P188" s="134"/>
      <c r="Q188" s="116"/>
      <c r="R188" s="116"/>
      <c r="S188" s="123">
        <f t="shared" si="149"/>
        <v>1740542.49</v>
      </c>
      <c r="T188" s="124">
        <f t="shared" si="150"/>
        <v>97.864335218205198</v>
      </c>
    </row>
    <row r="189" spans="1:20" hidden="1">
      <c r="A189" s="7"/>
      <c r="B189" s="12"/>
      <c r="C189" s="12"/>
      <c r="D189" s="12"/>
      <c r="E189" s="12"/>
      <c r="F189" s="67" t="s">
        <v>189</v>
      </c>
      <c r="G189" s="25" t="s">
        <v>19</v>
      </c>
      <c r="H189" s="25" t="s">
        <v>190</v>
      </c>
      <c r="I189" s="123">
        <v>1778525.84</v>
      </c>
      <c r="J189" s="123">
        <v>1740542.49</v>
      </c>
      <c r="K189" s="112">
        <f t="shared" si="148"/>
        <v>97.864335218205198</v>
      </c>
      <c r="L189" s="123">
        <v>0</v>
      </c>
      <c r="M189" s="123">
        <v>0</v>
      </c>
      <c r="N189" s="353" t="e">
        <f t="shared" si="147"/>
        <v>#DIV/0!</v>
      </c>
      <c r="O189" s="112">
        <f t="shared" ref="O189:O198" si="154">SUM(I189,L189)</f>
        <v>1778525.84</v>
      </c>
      <c r="P189" s="134"/>
      <c r="Q189" s="116"/>
      <c r="R189" s="116"/>
      <c r="S189" s="123">
        <f t="shared" si="149"/>
        <v>1740542.49</v>
      </c>
      <c r="T189" s="124">
        <f t="shared" si="150"/>
        <v>97.864335218205198</v>
      </c>
    </row>
    <row r="190" spans="1:20" ht="26.25">
      <c r="A190" s="7"/>
      <c r="B190" s="12"/>
      <c r="C190" s="12"/>
      <c r="D190" s="12"/>
      <c r="E190" s="12"/>
      <c r="F190" s="18" t="s">
        <v>191</v>
      </c>
      <c r="G190" s="25"/>
      <c r="H190" s="148" t="s">
        <v>188</v>
      </c>
      <c r="I190" s="119">
        <f>SUM(I191+I196+I197+I198)</f>
        <v>23309289.710000001</v>
      </c>
      <c r="J190" s="119">
        <f>SUM(J191+J196+J197+J198)</f>
        <v>22967968.359999999</v>
      </c>
      <c r="K190" s="149">
        <f t="shared" si="148"/>
        <v>98.535685324407069</v>
      </c>
      <c r="L190" s="119">
        <f>SUM(L198)</f>
        <v>5574311</v>
      </c>
      <c r="M190" s="119">
        <f>SUM(M191:M198)</f>
        <v>5574311</v>
      </c>
      <c r="N190" s="353">
        <f t="shared" si="147"/>
        <v>100</v>
      </c>
      <c r="O190" s="119">
        <f>SUM(O191+O196+O197+O198)</f>
        <v>28883600.710000001</v>
      </c>
      <c r="P190" s="119">
        <f t="shared" ref="P190:S190" si="155">SUM(P191+P196+P197+P198)</f>
        <v>0</v>
      </c>
      <c r="Q190" s="119">
        <f t="shared" si="155"/>
        <v>0</v>
      </c>
      <c r="R190" s="119">
        <f t="shared" si="155"/>
        <v>0</v>
      </c>
      <c r="S190" s="119">
        <f t="shared" si="155"/>
        <v>28542279.359999999</v>
      </c>
      <c r="T190" s="155">
        <f t="shared" si="150"/>
        <v>98.818286703839419</v>
      </c>
    </row>
    <row r="191" spans="1:20" ht="27.75" customHeight="1">
      <c r="A191" s="7"/>
      <c r="B191" s="12"/>
      <c r="C191" s="12"/>
      <c r="D191" s="12"/>
      <c r="E191" s="12"/>
      <c r="F191" s="67" t="s">
        <v>575</v>
      </c>
      <c r="G191" s="25" t="s">
        <v>19</v>
      </c>
      <c r="H191" s="25" t="s">
        <v>576</v>
      </c>
      <c r="I191" s="123">
        <v>6294504.3099999996</v>
      </c>
      <c r="J191" s="123">
        <v>6294504.3099999996</v>
      </c>
      <c r="K191" s="112">
        <f t="shared" si="148"/>
        <v>100</v>
      </c>
      <c r="L191" s="123">
        <v>0</v>
      </c>
      <c r="M191" s="123">
        <v>0</v>
      </c>
      <c r="N191" s="113">
        <v>0</v>
      </c>
      <c r="O191" s="112">
        <f t="shared" si="154"/>
        <v>6294504.3099999996</v>
      </c>
      <c r="P191" s="134"/>
      <c r="Q191" s="116"/>
      <c r="R191" s="116"/>
      <c r="S191" s="123">
        <f t="shared" si="149"/>
        <v>6294504.3099999996</v>
      </c>
      <c r="T191" s="124">
        <f t="shared" si="150"/>
        <v>100</v>
      </c>
    </row>
    <row r="192" spans="1:20" ht="27.6" hidden="1" customHeight="1">
      <c r="A192" s="7"/>
      <c r="B192" s="12"/>
      <c r="C192" s="12"/>
      <c r="D192" s="12"/>
      <c r="E192" s="12"/>
      <c r="F192" s="18" t="s">
        <v>193</v>
      </c>
      <c r="G192" s="25"/>
      <c r="H192" s="25" t="s">
        <v>194</v>
      </c>
      <c r="I192" s="119">
        <f>SUM(I193)</f>
        <v>0</v>
      </c>
      <c r="J192" s="119">
        <f>SUM(J193)</f>
        <v>0</v>
      </c>
      <c r="K192" s="112" t="e">
        <f t="shared" si="148"/>
        <v>#DIV/0!</v>
      </c>
      <c r="L192" s="123">
        <f>SUM(L193)</f>
        <v>0</v>
      </c>
      <c r="M192" s="119">
        <f>SUM(M193)</f>
        <v>0</v>
      </c>
      <c r="N192" s="112">
        <v>0</v>
      </c>
      <c r="O192" s="123">
        <f>SUM(O193)</f>
        <v>0</v>
      </c>
      <c r="P192" s="134"/>
      <c r="Q192" s="116"/>
      <c r="R192" s="116"/>
      <c r="S192" s="123">
        <f>SUM(S193)</f>
        <v>0</v>
      </c>
      <c r="T192" s="124" t="e">
        <f t="shared" si="150"/>
        <v>#DIV/0!</v>
      </c>
    </row>
    <row r="193" spans="1:20" ht="25.9" hidden="1" customHeight="1">
      <c r="A193" s="7"/>
      <c r="B193" s="12"/>
      <c r="C193" s="12"/>
      <c r="D193" s="12"/>
      <c r="E193" s="12"/>
      <c r="F193" s="67" t="s">
        <v>195</v>
      </c>
      <c r="G193" s="25"/>
      <c r="H193" s="25" t="s">
        <v>196</v>
      </c>
      <c r="I193" s="123">
        <v>0</v>
      </c>
      <c r="J193" s="123">
        <v>0</v>
      </c>
      <c r="K193" s="112" t="e">
        <f t="shared" si="148"/>
        <v>#DIV/0!</v>
      </c>
      <c r="L193" s="123"/>
      <c r="M193" s="123"/>
      <c r="N193" s="112">
        <v>0</v>
      </c>
      <c r="O193" s="112">
        <f t="shared" si="154"/>
        <v>0</v>
      </c>
      <c r="P193" s="134"/>
      <c r="Q193" s="116"/>
      <c r="R193" s="116"/>
      <c r="S193" s="123">
        <f t="shared" ref="S193" si="156">SUM(J193,M193)</f>
        <v>0</v>
      </c>
      <c r="T193" s="124" t="e">
        <f t="shared" ref="T193" si="157">SUM(S193/O193*100)</f>
        <v>#DIV/0!</v>
      </c>
    </row>
    <row r="194" spans="1:20" ht="15.6" hidden="1" customHeight="1">
      <c r="A194" s="7"/>
      <c r="B194" s="12"/>
      <c r="C194" s="12"/>
      <c r="D194" s="12"/>
      <c r="E194" s="12"/>
      <c r="F194" s="18" t="s">
        <v>197</v>
      </c>
      <c r="G194" s="25"/>
      <c r="H194" s="25" t="s">
        <v>198</v>
      </c>
      <c r="I194" s="119">
        <f>SUM(I195:I197)</f>
        <v>17014785.399999999</v>
      </c>
      <c r="J194" s="119">
        <f>SUM(J195:J197)</f>
        <v>16673464.050000001</v>
      </c>
      <c r="K194" s="112">
        <f t="shared" si="148"/>
        <v>97.99397205444626</v>
      </c>
      <c r="L194" s="119">
        <f>SUM(L195:L197)</f>
        <v>0</v>
      </c>
      <c r="M194" s="119">
        <f>SUM(M195:M197)</f>
        <v>0</v>
      </c>
      <c r="N194" s="112" t="e">
        <f t="shared" ref="N194:N195" si="158">SUM(M194/L194*100)</f>
        <v>#DIV/0!</v>
      </c>
      <c r="O194" s="119">
        <f>SUM(O195:O197)</f>
        <v>17014785.399999999</v>
      </c>
      <c r="P194" s="134"/>
      <c r="Q194" s="116"/>
      <c r="R194" s="116"/>
      <c r="S194" s="119">
        <f>SUM(S195:S197)</f>
        <v>16673464.050000001</v>
      </c>
      <c r="T194" s="124">
        <f t="shared" si="150"/>
        <v>97.99397205444626</v>
      </c>
    </row>
    <row r="195" spans="1:20" ht="28.9" hidden="1" customHeight="1">
      <c r="A195" s="7"/>
      <c r="B195" s="12"/>
      <c r="C195" s="12"/>
      <c r="D195" s="12"/>
      <c r="E195" s="12"/>
      <c r="F195" s="67" t="s">
        <v>199</v>
      </c>
      <c r="G195" s="25"/>
      <c r="H195" s="25" t="s">
        <v>200</v>
      </c>
      <c r="I195" s="123">
        <v>0</v>
      </c>
      <c r="J195" s="123">
        <v>0</v>
      </c>
      <c r="K195" s="112">
        <v>0</v>
      </c>
      <c r="L195" s="123">
        <v>0</v>
      </c>
      <c r="M195" s="123">
        <v>0</v>
      </c>
      <c r="N195" s="112" t="e">
        <f t="shared" si="158"/>
        <v>#DIV/0!</v>
      </c>
      <c r="O195" s="112">
        <f t="shared" ref="O195:O196" si="159">SUM(I195,L195)</f>
        <v>0</v>
      </c>
      <c r="P195" s="134"/>
      <c r="Q195" s="116"/>
      <c r="R195" s="116"/>
      <c r="S195" s="123">
        <f t="shared" ref="S195:S196" si="160">SUM(J195,M195)</f>
        <v>0</v>
      </c>
      <c r="T195" s="124" t="e">
        <f t="shared" ref="T195:T196" si="161">SUM(S195/O195*100)</f>
        <v>#DIV/0!</v>
      </c>
    </row>
    <row r="196" spans="1:20" ht="17.25" customHeight="1">
      <c r="A196" s="7"/>
      <c r="B196" s="12"/>
      <c r="C196" s="12"/>
      <c r="D196" s="12"/>
      <c r="E196" s="12"/>
      <c r="F196" s="229" t="s">
        <v>804</v>
      </c>
      <c r="G196" s="25"/>
      <c r="H196" s="25" t="s">
        <v>577</v>
      </c>
      <c r="I196" s="123">
        <v>8260650</v>
      </c>
      <c r="J196" s="123">
        <v>7919328.6500000004</v>
      </c>
      <c r="K196" s="112">
        <f t="shared" si="148"/>
        <v>95.868105415433419</v>
      </c>
      <c r="L196" s="123"/>
      <c r="M196" s="123"/>
      <c r="N196" s="112"/>
      <c r="O196" s="112">
        <f t="shared" si="159"/>
        <v>8260650</v>
      </c>
      <c r="P196" s="134"/>
      <c r="Q196" s="116"/>
      <c r="R196" s="116"/>
      <c r="S196" s="123">
        <f t="shared" si="160"/>
        <v>7919328.6500000004</v>
      </c>
      <c r="T196" s="124">
        <f t="shared" si="161"/>
        <v>95.868105415433419</v>
      </c>
    </row>
    <row r="197" spans="1:20" ht="20.25" customHeight="1">
      <c r="A197" s="7"/>
      <c r="B197" s="12"/>
      <c r="C197" s="12"/>
      <c r="D197" s="12"/>
      <c r="E197" s="12"/>
      <c r="F197" s="67" t="s">
        <v>578</v>
      </c>
      <c r="G197" s="25"/>
      <c r="H197" s="25" t="s">
        <v>579</v>
      </c>
      <c r="I197" s="123">
        <v>8754135.4000000004</v>
      </c>
      <c r="J197" s="123">
        <v>8754135.4000000004</v>
      </c>
      <c r="K197" s="112">
        <f t="shared" si="148"/>
        <v>100</v>
      </c>
      <c r="L197" s="123"/>
      <c r="M197" s="123"/>
      <c r="N197" s="112">
        <v>0</v>
      </c>
      <c r="O197" s="112">
        <f t="shared" si="154"/>
        <v>8754135.4000000004</v>
      </c>
      <c r="P197" s="134"/>
      <c r="Q197" s="116"/>
      <c r="R197" s="116"/>
      <c r="S197" s="123">
        <f t="shared" si="149"/>
        <v>8754135.4000000004</v>
      </c>
      <c r="T197" s="124">
        <f t="shared" si="150"/>
        <v>100</v>
      </c>
    </row>
    <row r="198" spans="1:20" s="343" customFormat="1" ht="30.75" customHeight="1">
      <c r="A198" s="338"/>
      <c r="B198" s="339"/>
      <c r="C198" s="339"/>
      <c r="D198" s="339"/>
      <c r="E198" s="339"/>
      <c r="F198" s="340" t="s">
        <v>201</v>
      </c>
      <c r="G198" s="153"/>
      <c r="H198" s="153" t="s">
        <v>202</v>
      </c>
      <c r="I198" s="151">
        <v>0</v>
      </c>
      <c r="J198" s="151">
        <v>0</v>
      </c>
      <c r="K198" s="150">
        <v>0</v>
      </c>
      <c r="L198" s="151">
        <v>5574311</v>
      </c>
      <c r="M198" s="151">
        <v>5574311</v>
      </c>
      <c r="N198" s="150">
        <f t="shared" ref="N198" si="162">SUM(M198/L198*100)</f>
        <v>100</v>
      </c>
      <c r="O198" s="150">
        <f t="shared" si="154"/>
        <v>5574311</v>
      </c>
      <c r="P198" s="341"/>
      <c r="Q198" s="342"/>
      <c r="R198" s="342"/>
      <c r="S198" s="151">
        <f t="shared" si="149"/>
        <v>5574311</v>
      </c>
      <c r="T198" s="156">
        <f t="shared" si="150"/>
        <v>100</v>
      </c>
    </row>
    <row r="199" spans="1:20" s="193" customFormat="1" ht="57" hidden="1" customHeight="1">
      <c r="A199" s="191"/>
      <c r="B199" s="192"/>
      <c r="C199" s="192"/>
      <c r="D199" s="192"/>
      <c r="E199" s="192"/>
      <c r="F199" s="189" t="s">
        <v>203</v>
      </c>
      <c r="G199" s="148"/>
      <c r="H199" s="148" t="s">
        <v>192</v>
      </c>
      <c r="I199" s="154">
        <f>SUM(I200)</f>
        <v>0</v>
      </c>
      <c r="J199" s="154">
        <f>SUM(J200)</f>
        <v>0</v>
      </c>
      <c r="K199" s="149">
        <v>0</v>
      </c>
      <c r="L199" s="154"/>
      <c r="M199" s="154"/>
      <c r="N199" s="149"/>
      <c r="O199" s="149">
        <f t="shared" ref="O199:O201" si="163">SUM(I199,L199)</f>
        <v>0</v>
      </c>
      <c r="P199" s="187"/>
      <c r="Q199" s="188"/>
      <c r="R199" s="188"/>
      <c r="S199" s="154">
        <f t="shared" ref="S199:S202" si="164">SUM(J199,M199)</f>
        <v>0</v>
      </c>
      <c r="T199" s="155">
        <v>0</v>
      </c>
    </row>
    <row r="200" spans="1:20" ht="45.75" hidden="1" customHeight="1">
      <c r="A200" s="7"/>
      <c r="B200" s="12"/>
      <c r="C200" s="12"/>
      <c r="D200" s="12"/>
      <c r="E200" s="12"/>
      <c r="F200" s="67" t="s">
        <v>580</v>
      </c>
      <c r="G200" s="25"/>
      <c r="H200" s="25" t="s">
        <v>581</v>
      </c>
      <c r="I200" s="123">
        <v>0</v>
      </c>
      <c r="J200" s="123">
        <v>0</v>
      </c>
      <c r="K200" s="112">
        <v>0</v>
      </c>
      <c r="L200" s="123"/>
      <c r="M200" s="123"/>
      <c r="N200" s="124">
        <v>0</v>
      </c>
      <c r="O200" s="112">
        <f t="shared" si="163"/>
        <v>0</v>
      </c>
      <c r="P200" s="134"/>
      <c r="Q200" s="116"/>
      <c r="R200" s="116"/>
      <c r="S200" s="123">
        <f t="shared" si="164"/>
        <v>0</v>
      </c>
      <c r="T200" s="124">
        <v>0</v>
      </c>
    </row>
    <row r="201" spans="1:20" s="3" customFormat="1" ht="30" customHeight="1">
      <c r="A201" s="68"/>
      <c r="B201" s="69"/>
      <c r="C201" s="69"/>
      <c r="D201" s="69"/>
      <c r="E201" s="69"/>
      <c r="F201" s="189" t="s">
        <v>834</v>
      </c>
      <c r="G201" s="25"/>
      <c r="H201" s="148" t="s">
        <v>194</v>
      </c>
      <c r="I201" s="119">
        <f>SUM(I202:I206)</f>
        <v>1006000</v>
      </c>
      <c r="J201" s="119">
        <f>SUM(J202:J206)</f>
        <v>1005998.27</v>
      </c>
      <c r="K201" s="149">
        <f t="shared" si="148"/>
        <v>99.999828031809145</v>
      </c>
      <c r="L201" s="119">
        <f>SUM(L202:L203)</f>
        <v>593965.29</v>
      </c>
      <c r="M201" s="119">
        <f>SUM(M202:M203)</f>
        <v>593965.29</v>
      </c>
      <c r="N201" s="149">
        <f t="shared" ref="N201" si="165">SUM(M201/L201*100)</f>
        <v>100</v>
      </c>
      <c r="O201" s="113">
        <f t="shared" si="163"/>
        <v>1599965.29</v>
      </c>
      <c r="P201" s="134"/>
      <c r="Q201" s="116"/>
      <c r="R201" s="116"/>
      <c r="S201" s="119">
        <f t="shared" si="164"/>
        <v>1599963.56</v>
      </c>
      <c r="T201" s="155">
        <f t="shared" ref="T201" si="166">SUM(S201/O201*100)</f>
        <v>99.999891872654317</v>
      </c>
    </row>
    <row r="202" spans="1:20" s="3" customFormat="1" ht="17.45" customHeight="1">
      <c r="A202" s="68"/>
      <c r="B202" s="69"/>
      <c r="C202" s="69"/>
      <c r="D202" s="69"/>
      <c r="E202" s="69"/>
      <c r="F202" s="67" t="s">
        <v>582</v>
      </c>
      <c r="G202" s="25"/>
      <c r="H202" s="25" t="s">
        <v>583</v>
      </c>
      <c r="I202" s="123">
        <v>6000</v>
      </c>
      <c r="J202" s="123">
        <v>5999.65</v>
      </c>
      <c r="K202" s="112">
        <f t="shared" si="148"/>
        <v>99.994166666666658</v>
      </c>
      <c r="L202" s="123">
        <v>0</v>
      </c>
      <c r="M202" s="123">
        <v>0</v>
      </c>
      <c r="N202" s="112">
        <v>0</v>
      </c>
      <c r="O202" s="112">
        <f t="shared" ref="O202:O209" si="167">SUM(I202,L202)</f>
        <v>6000</v>
      </c>
      <c r="P202" s="134"/>
      <c r="Q202" s="116"/>
      <c r="R202" s="116"/>
      <c r="S202" s="123">
        <f t="shared" si="164"/>
        <v>5999.65</v>
      </c>
      <c r="T202" s="124">
        <f t="shared" ref="T202:T207" si="168">SUM(S202/O202*100)</f>
        <v>99.994166666666658</v>
      </c>
    </row>
    <row r="203" spans="1:20" s="3" customFormat="1" ht="23.25" customHeight="1">
      <c r="A203" s="68"/>
      <c r="B203" s="69"/>
      <c r="C203" s="69"/>
      <c r="D203" s="69"/>
      <c r="E203" s="69"/>
      <c r="F203" s="67" t="s">
        <v>582</v>
      </c>
      <c r="G203" s="25"/>
      <c r="H203" s="25" t="s">
        <v>583</v>
      </c>
      <c r="I203" s="123">
        <v>0</v>
      </c>
      <c r="J203" s="123">
        <v>0</v>
      </c>
      <c r="K203" s="112">
        <v>0</v>
      </c>
      <c r="L203" s="123">
        <v>593965.29</v>
      </c>
      <c r="M203" s="123">
        <v>593965.29</v>
      </c>
      <c r="N203" s="112">
        <f t="shared" ref="N203:N238" si="169">SUM(M203/L203*100)</f>
        <v>100</v>
      </c>
      <c r="O203" s="112">
        <f t="shared" si="167"/>
        <v>593965.29</v>
      </c>
      <c r="P203" s="134"/>
      <c r="Q203" s="116"/>
      <c r="R203" s="116"/>
      <c r="S203" s="112">
        <f t="shared" ref="S203" si="170">SUM(M203,P203)</f>
        <v>593965.29</v>
      </c>
      <c r="T203" s="124">
        <f t="shared" si="168"/>
        <v>100</v>
      </c>
    </row>
    <row r="204" spans="1:20" ht="0.75" hidden="1" customHeight="1">
      <c r="A204" s="7"/>
      <c r="B204" s="12"/>
      <c r="C204" s="12"/>
      <c r="D204" s="12"/>
      <c r="E204" s="12"/>
      <c r="F204" s="13" t="s">
        <v>204</v>
      </c>
      <c r="G204" s="70"/>
      <c r="H204" s="71" t="s">
        <v>205</v>
      </c>
      <c r="I204" s="119">
        <f>SUM(I205)</f>
        <v>0</v>
      </c>
      <c r="J204" s="119">
        <f>SUM(J205)</f>
        <v>0</v>
      </c>
      <c r="K204" s="112" t="e">
        <f t="shared" si="148"/>
        <v>#DIV/0!</v>
      </c>
      <c r="L204" s="123"/>
      <c r="M204" s="123"/>
      <c r="N204" s="112" t="e">
        <f t="shared" si="169"/>
        <v>#DIV/0!</v>
      </c>
      <c r="O204" s="113">
        <f t="shared" si="167"/>
        <v>0</v>
      </c>
      <c r="P204" s="134"/>
      <c r="Q204" s="116"/>
      <c r="R204" s="116"/>
      <c r="S204" s="119">
        <f t="shared" ref="S204:S234" si="171">SUM(J204,M204)</f>
        <v>0</v>
      </c>
      <c r="T204" s="124" t="e">
        <f t="shared" si="168"/>
        <v>#DIV/0!</v>
      </c>
    </row>
    <row r="205" spans="1:20" ht="2.25" hidden="1" customHeight="1">
      <c r="A205" s="7"/>
      <c r="B205" s="12"/>
      <c r="C205" s="12"/>
      <c r="D205" s="12"/>
      <c r="E205" s="12"/>
      <c r="F205" s="19" t="s">
        <v>206</v>
      </c>
      <c r="G205" s="70"/>
      <c r="H205" s="71" t="s">
        <v>207</v>
      </c>
      <c r="I205" s="123">
        <v>0</v>
      </c>
      <c r="J205" s="123">
        <v>0</v>
      </c>
      <c r="K205" s="112" t="e">
        <f t="shared" si="148"/>
        <v>#DIV/0!</v>
      </c>
      <c r="L205" s="123"/>
      <c r="M205" s="123"/>
      <c r="N205" s="112" t="e">
        <f t="shared" si="169"/>
        <v>#DIV/0!</v>
      </c>
      <c r="O205" s="112">
        <f t="shared" si="167"/>
        <v>0</v>
      </c>
      <c r="P205" s="134"/>
      <c r="Q205" s="116"/>
      <c r="R205" s="116"/>
      <c r="S205" s="123">
        <f t="shared" si="171"/>
        <v>0</v>
      </c>
      <c r="T205" s="124" t="e">
        <f t="shared" si="168"/>
        <v>#DIV/0!</v>
      </c>
    </row>
    <row r="206" spans="1:20" s="3" customFormat="1" ht="17.25" customHeight="1">
      <c r="A206" s="68"/>
      <c r="B206" s="69"/>
      <c r="C206" s="69"/>
      <c r="D206" s="69"/>
      <c r="E206" s="69"/>
      <c r="F206" s="67" t="s">
        <v>584</v>
      </c>
      <c r="G206" s="25"/>
      <c r="H206" s="25" t="s">
        <v>585</v>
      </c>
      <c r="I206" s="123">
        <v>1000000</v>
      </c>
      <c r="J206" s="123">
        <v>999998.62</v>
      </c>
      <c r="K206" s="112">
        <f t="shared" si="148"/>
        <v>99.999861999999993</v>
      </c>
      <c r="L206" s="123">
        <v>0</v>
      </c>
      <c r="M206" s="123">
        <v>0</v>
      </c>
      <c r="N206" s="112">
        <v>0</v>
      </c>
      <c r="O206" s="112">
        <f t="shared" ref="O206" si="172">SUM(I206,L206)</f>
        <v>1000000</v>
      </c>
      <c r="P206" s="112">
        <f t="shared" ref="P206" si="173">SUM(J206,M206)</f>
        <v>999998.62</v>
      </c>
      <c r="Q206" s="112">
        <f t="shared" ref="Q206" si="174">SUM(K206,N206)</f>
        <v>99.999861999999993</v>
      </c>
      <c r="R206" s="112">
        <f t="shared" ref="R206" si="175">SUM(L206,O206)</f>
        <v>1000000</v>
      </c>
      <c r="S206" s="112">
        <f t="shared" ref="S206" si="176">SUM(M206,P206)</f>
        <v>999998.62</v>
      </c>
      <c r="T206" s="124">
        <f t="shared" ref="T206" si="177">SUM(S206/O206*100)</f>
        <v>99.999861999999993</v>
      </c>
    </row>
    <row r="207" spans="1:20" s="3" customFormat="1" ht="28.5" hidden="1" customHeight="1">
      <c r="A207" s="68"/>
      <c r="B207" s="69"/>
      <c r="C207" s="69"/>
      <c r="D207" s="69"/>
      <c r="E207" s="69"/>
      <c r="F207" s="18" t="s">
        <v>508</v>
      </c>
      <c r="G207" s="25"/>
      <c r="H207" s="25" t="s">
        <v>509</v>
      </c>
      <c r="I207" s="119">
        <f>K200</f>
        <v>0</v>
      </c>
      <c r="J207" s="119">
        <f>SUM(J208)</f>
        <v>2264245</v>
      </c>
      <c r="K207" s="112" t="e">
        <f t="shared" ref="K207:K208" si="178">SUM(J207/I207*100)</f>
        <v>#DIV/0!</v>
      </c>
      <c r="L207" s="119">
        <f>SUM(L208:L209)</f>
        <v>0</v>
      </c>
      <c r="M207" s="119">
        <f>SUM(M208:M209)</f>
        <v>0</v>
      </c>
      <c r="N207" s="112" t="e">
        <f t="shared" si="169"/>
        <v>#DIV/0!</v>
      </c>
      <c r="O207" s="113">
        <f t="shared" si="167"/>
        <v>0</v>
      </c>
      <c r="P207" s="134"/>
      <c r="Q207" s="116"/>
      <c r="R207" s="116"/>
      <c r="S207" s="119">
        <f t="shared" si="171"/>
        <v>2264245</v>
      </c>
      <c r="T207" s="124" t="e">
        <f t="shared" si="168"/>
        <v>#DIV/0!</v>
      </c>
    </row>
    <row r="208" spans="1:20" s="3" customFormat="1" ht="17.45" hidden="1" customHeight="1">
      <c r="A208" s="68"/>
      <c r="B208" s="69"/>
      <c r="C208" s="69"/>
      <c r="D208" s="69"/>
      <c r="E208" s="69"/>
      <c r="F208" s="67" t="s">
        <v>510</v>
      </c>
      <c r="G208" s="25"/>
      <c r="H208" s="25" t="s">
        <v>511</v>
      </c>
      <c r="I208" s="123">
        <v>2264245</v>
      </c>
      <c r="J208" s="123">
        <v>2264245</v>
      </c>
      <c r="K208" s="112">
        <f t="shared" si="178"/>
        <v>100</v>
      </c>
      <c r="L208" s="123">
        <v>0</v>
      </c>
      <c r="M208" s="123">
        <v>0</v>
      </c>
      <c r="N208" s="112" t="e">
        <f t="shared" si="169"/>
        <v>#DIV/0!</v>
      </c>
      <c r="O208" s="112">
        <f t="shared" ref="O208" si="179">SUM(I208,L208)</f>
        <v>2264245</v>
      </c>
      <c r="P208" s="134"/>
      <c r="Q208" s="116"/>
      <c r="R208" s="116"/>
      <c r="S208" s="123">
        <f t="shared" si="171"/>
        <v>2264245</v>
      </c>
      <c r="T208" s="124">
        <f t="shared" ref="T208" si="180">SUM(S208/O208*100)</f>
        <v>100</v>
      </c>
    </row>
    <row r="209" spans="1:21" s="1" customFormat="1" ht="42.75" customHeight="1">
      <c r="A209" s="21" t="s">
        <v>208</v>
      </c>
      <c r="B209" s="23"/>
      <c r="C209" s="23"/>
      <c r="D209" s="23"/>
      <c r="E209" s="23"/>
      <c r="F209" s="13" t="s">
        <v>586</v>
      </c>
      <c r="G209" s="40" t="s">
        <v>16</v>
      </c>
      <c r="H209" s="40" t="s">
        <v>209</v>
      </c>
      <c r="I209" s="119">
        <f>SUM(I210,I215)</f>
        <v>5705793.71</v>
      </c>
      <c r="J209" s="119">
        <f>SUM(J210,J215)</f>
        <v>5705793.71</v>
      </c>
      <c r="K209" s="113">
        <f t="shared" si="148"/>
        <v>100</v>
      </c>
      <c r="L209" s="119">
        <f>SUM(L210,L215)</f>
        <v>0</v>
      </c>
      <c r="M209" s="119">
        <f>SUM(M210,M215)</f>
        <v>0</v>
      </c>
      <c r="N209" s="112">
        <v>0</v>
      </c>
      <c r="O209" s="113">
        <f t="shared" si="167"/>
        <v>5705793.71</v>
      </c>
      <c r="P209" s="133"/>
      <c r="Q209" s="132"/>
      <c r="R209" s="132"/>
      <c r="S209" s="119">
        <f t="shared" si="149"/>
        <v>5705793.71</v>
      </c>
      <c r="T209" s="118">
        <f t="shared" si="150"/>
        <v>100</v>
      </c>
    </row>
    <row r="210" spans="1:21" ht="30.6" customHeight="1">
      <c r="A210" s="11"/>
      <c r="B210" s="12"/>
      <c r="C210" s="12"/>
      <c r="D210" s="12"/>
      <c r="E210" s="12"/>
      <c r="F210" s="41" t="s">
        <v>210</v>
      </c>
      <c r="G210" s="40" t="s">
        <v>19</v>
      </c>
      <c r="H210" s="40" t="s">
        <v>211</v>
      </c>
      <c r="I210" s="119">
        <f>SUM(I211:I214)</f>
        <v>1207591</v>
      </c>
      <c r="J210" s="119">
        <f>SUM(J211:J214)</f>
        <v>1207591</v>
      </c>
      <c r="K210" s="150">
        <f t="shared" si="148"/>
        <v>100</v>
      </c>
      <c r="L210" s="151"/>
      <c r="M210" s="151"/>
      <c r="N210" s="112">
        <v>0</v>
      </c>
      <c r="O210" s="149">
        <f>SUM(I210+L210)</f>
        <v>1207591</v>
      </c>
      <c r="P210" s="134"/>
      <c r="Q210" s="116"/>
      <c r="R210" s="116"/>
      <c r="S210" s="154">
        <f t="shared" si="171"/>
        <v>1207591</v>
      </c>
      <c r="T210" s="155">
        <f t="shared" ref="T210:T223" si="181">SUM(S210/O210*100)</f>
        <v>100</v>
      </c>
    </row>
    <row r="211" spans="1:21" ht="19.899999999999999" customHeight="1">
      <c r="A211" s="11"/>
      <c r="B211" s="12"/>
      <c r="C211" s="12"/>
      <c r="D211" s="12"/>
      <c r="E211" s="12"/>
      <c r="F211" s="61" t="s">
        <v>212</v>
      </c>
      <c r="G211" s="40" t="s">
        <v>19</v>
      </c>
      <c r="H211" s="25" t="s">
        <v>213</v>
      </c>
      <c r="I211" s="123">
        <v>48990</v>
      </c>
      <c r="J211" s="123">
        <v>48990</v>
      </c>
      <c r="K211" s="112">
        <f t="shared" si="148"/>
        <v>100</v>
      </c>
      <c r="L211" s="119"/>
      <c r="M211" s="119"/>
      <c r="N211" s="112">
        <v>0</v>
      </c>
      <c r="O211" s="112">
        <f>SUM(I211)</f>
        <v>48990</v>
      </c>
      <c r="P211" s="134"/>
      <c r="Q211" s="116"/>
      <c r="R211" s="116"/>
      <c r="S211" s="123">
        <f t="shared" si="171"/>
        <v>48990</v>
      </c>
      <c r="T211" s="124">
        <f t="shared" si="181"/>
        <v>100</v>
      </c>
    </row>
    <row r="212" spans="1:21" ht="19.899999999999999" customHeight="1">
      <c r="A212" s="11"/>
      <c r="B212" s="12"/>
      <c r="C212" s="12"/>
      <c r="D212" s="12"/>
      <c r="E212" s="12"/>
      <c r="F212" s="61" t="s">
        <v>587</v>
      </c>
      <c r="G212" s="40" t="s">
        <v>19</v>
      </c>
      <c r="H212" s="25" t="s">
        <v>588</v>
      </c>
      <c r="I212" s="123">
        <v>588601</v>
      </c>
      <c r="J212" s="123">
        <v>588601</v>
      </c>
      <c r="K212" s="112">
        <f t="shared" ref="K212:K213" si="182">SUM(J212/I212*100)</f>
        <v>100</v>
      </c>
      <c r="L212" s="119"/>
      <c r="M212" s="119"/>
      <c r="N212" s="112">
        <v>0</v>
      </c>
      <c r="O212" s="112">
        <f>SUM(I212)</f>
        <v>588601</v>
      </c>
      <c r="P212" s="134"/>
      <c r="Q212" s="116"/>
      <c r="R212" s="116"/>
      <c r="S212" s="123">
        <f t="shared" ref="S212:S213" si="183">SUM(J212,M212)</f>
        <v>588601</v>
      </c>
      <c r="T212" s="124">
        <f t="shared" ref="T212:T213" si="184">SUM(S212/O212*100)</f>
        <v>100</v>
      </c>
    </row>
    <row r="213" spans="1:21" ht="30" hidden="1" customHeight="1">
      <c r="A213" s="11"/>
      <c r="B213" s="12"/>
      <c r="C213" s="12"/>
      <c r="D213" s="12"/>
      <c r="E213" s="12"/>
      <c r="F213" s="61" t="s">
        <v>589</v>
      </c>
      <c r="G213" s="40" t="s">
        <v>19</v>
      </c>
      <c r="H213" s="25" t="s">
        <v>590</v>
      </c>
      <c r="I213" s="123">
        <v>0</v>
      </c>
      <c r="J213" s="123">
        <v>0</v>
      </c>
      <c r="K213" s="112" t="e">
        <f t="shared" si="182"/>
        <v>#DIV/0!</v>
      </c>
      <c r="L213" s="119"/>
      <c r="M213" s="119"/>
      <c r="N213" s="112">
        <v>0</v>
      </c>
      <c r="O213" s="112">
        <f>SUM(I213)</f>
        <v>0</v>
      </c>
      <c r="P213" s="134"/>
      <c r="Q213" s="116"/>
      <c r="R213" s="116"/>
      <c r="S213" s="123">
        <f t="shared" si="183"/>
        <v>0</v>
      </c>
      <c r="T213" s="124" t="e">
        <f t="shared" si="184"/>
        <v>#DIV/0!</v>
      </c>
    </row>
    <row r="214" spans="1:21" ht="27" customHeight="1">
      <c r="A214" s="11"/>
      <c r="B214" s="12"/>
      <c r="C214" s="12"/>
      <c r="D214" s="12"/>
      <c r="E214" s="12"/>
      <c r="F214" s="61" t="s">
        <v>591</v>
      </c>
      <c r="G214" s="40" t="s">
        <v>19</v>
      </c>
      <c r="H214" s="25" t="s">
        <v>592</v>
      </c>
      <c r="I214" s="123">
        <v>570000</v>
      </c>
      <c r="J214" s="123">
        <v>570000</v>
      </c>
      <c r="K214" s="112">
        <f t="shared" ref="K214" si="185">SUM(J214/I214*100)</f>
        <v>100</v>
      </c>
      <c r="L214" s="119"/>
      <c r="M214" s="119"/>
      <c r="N214" s="112">
        <v>0</v>
      </c>
      <c r="O214" s="112">
        <f>SUM(I214)</f>
        <v>570000</v>
      </c>
      <c r="P214" s="134"/>
      <c r="Q214" s="116"/>
      <c r="R214" s="116"/>
      <c r="S214" s="123">
        <f t="shared" ref="S214" si="186">SUM(J214,M214)</f>
        <v>570000</v>
      </c>
      <c r="T214" s="124">
        <f t="shared" ref="T214" si="187">SUM(S214/O214*100)</f>
        <v>100</v>
      </c>
    </row>
    <row r="215" spans="1:21" ht="24.75" customHeight="1">
      <c r="A215" s="11"/>
      <c r="B215" s="12"/>
      <c r="C215" s="12"/>
      <c r="D215" s="12"/>
      <c r="E215" s="12"/>
      <c r="F215" s="13" t="s">
        <v>593</v>
      </c>
      <c r="G215" s="40" t="s">
        <v>16</v>
      </c>
      <c r="H215" s="40" t="s">
        <v>214</v>
      </c>
      <c r="I215" s="119">
        <f>SUM(I216)</f>
        <v>4498202.71</v>
      </c>
      <c r="J215" s="119">
        <f>SUM(J216)</f>
        <v>4498202.71</v>
      </c>
      <c r="K215" s="113">
        <f t="shared" ref="K215:K223" si="188">SUM(J215/I215*100)</f>
        <v>100</v>
      </c>
      <c r="L215" s="119">
        <f>SUM(L218)</f>
        <v>0</v>
      </c>
      <c r="M215" s="119">
        <v>0</v>
      </c>
      <c r="N215" s="112">
        <v>0</v>
      </c>
      <c r="O215" s="113">
        <f>SUM(I215,L215)</f>
        <v>4498202.71</v>
      </c>
      <c r="P215" s="133"/>
      <c r="Q215" s="132"/>
      <c r="R215" s="132"/>
      <c r="S215" s="119">
        <f t="shared" si="171"/>
        <v>4498202.71</v>
      </c>
      <c r="T215" s="118">
        <f t="shared" si="181"/>
        <v>100</v>
      </c>
    </row>
    <row r="216" spans="1:21" ht="51" customHeight="1">
      <c r="A216" s="11"/>
      <c r="B216" s="12"/>
      <c r="C216" s="12"/>
      <c r="D216" s="12"/>
      <c r="E216" s="12"/>
      <c r="F216" s="72" t="s">
        <v>594</v>
      </c>
      <c r="G216" s="40"/>
      <c r="H216" s="40" t="s">
        <v>595</v>
      </c>
      <c r="I216" s="154">
        <f>SUM(I217:I221)</f>
        <v>4498202.71</v>
      </c>
      <c r="J216" s="154">
        <f>SUM(J217:J221)</f>
        <v>4498202.71</v>
      </c>
      <c r="K216" s="149">
        <f t="shared" si="188"/>
        <v>100</v>
      </c>
      <c r="L216" s="154">
        <f>SUM(L218)</f>
        <v>0</v>
      </c>
      <c r="M216" s="154">
        <v>0</v>
      </c>
      <c r="N216" s="112">
        <v>0</v>
      </c>
      <c r="O216" s="149">
        <f>SUM(I216+M216)</f>
        <v>4498202.71</v>
      </c>
      <c r="P216" s="187"/>
      <c r="Q216" s="188"/>
      <c r="R216" s="188"/>
      <c r="S216" s="154">
        <f t="shared" si="171"/>
        <v>4498202.71</v>
      </c>
      <c r="T216" s="155">
        <f t="shared" si="181"/>
        <v>100</v>
      </c>
    </row>
    <row r="217" spans="1:21" ht="27.6" hidden="1" customHeight="1">
      <c r="A217" s="11"/>
      <c r="B217" s="12"/>
      <c r="C217" s="12"/>
      <c r="D217" s="12"/>
      <c r="E217" s="12"/>
      <c r="F217" s="19" t="s">
        <v>601</v>
      </c>
      <c r="G217" s="40"/>
      <c r="H217" s="25" t="s">
        <v>596</v>
      </c>
      <c r="I217" s="123">
        <v>0</v>
      </c>
      <c r="J217" s="123">
        <v>0</v>
      </c>
      <c r="K217" s="112" t="e">
        <f t="shared" si="188"/>
        <v>#DIV/0!</v>
      </c>
      <c r="L217" s="123"/>
      <c r="M217" s="123"/>
      <c r="N217" s="112">
        <v>0</v>
      </c>
      <c r="O217" s="112">
        <f t="shared" ref="O217:O223" si="189">SUM(I217,L217)</f>
        <v>0</v>
      </c>
      <c r="P217" s="134"/>
      <c r="Q217" s="116"/>
      <c r="R217" s="116"/>
      <c r="S217" s="123">
        <f t="shared" ref="S217" si="190">SUM(J217,M217)</f>
        <v>0</v>
      </c>
      <c r="T217" s="124" t="e">
        <f t="shared" ref="T217" si="191">SUM(S217/O217*100)</f>
        <v>#DIV/0!</v>
      </c>
    </row>
    <row r="218" spans="1:21" ht="25.9" customHeight="1">
      <c r="A218" s="11"/>
      <c r="B218" s="12"/>
      <c r="C218" s="12"/>
      <c r="D218" s="12"/>
      <c r="E218" s="12"/>
      <c r="F218" s="19" t="s">
        <v>602</v>
      </c>
      <c r="G218" s="25" t="s">
        <v>16</v>
      </c>
      <c r="H218" s="25" t="s">
        <v>597</v>
      </c>
      <c r="I218" s="123">
        <v>127075.2</v>
      </c>
      <c r="J218" s="123">
        <v>127075.2</v>
      </c>
      <c r="K218" s="112">
        <f t="shared" si="188"/>
        <v>100</v>
      </c>
      <c r="L218" s="123">
        <v>0</v>
      </c>
      <c r="M218" s="123">
        <v>0</v>
      </c>
      <c r="N218" s="112">
        <v>0</v>
      </c>
      <c r="O218" s="112">
        <f t="shared" si="189"/>
        <v>127075.2</v>
      </c>
      <c r="P218" s="134"/>
      <c r="Q218" s="116"/>
      <c r="R218" s="116"/>
      <c r="S218" s="123">
        <f t="shared" si="171"/>
        <v>127075.2</v>
      </c>
      <c r="T218" s="124">
        <f t="shared" si="181"/>
        <v>100</v>
      </c>
    </row>
    <row r="219" spans="1:21" ht="27.6" customHeight="1">
      <c r="A219" s="11"/>
      <c r="B219" s="12"/>
      <c r="C219" s="12"/>
      <c r="D219" s="12"/>
      <c r="E219" s="12"/>
      <c r="F219" s="19" t="s">
        <v>215</v>
      </c>
      <c r="G219" s="40"/>
      <c r="H219" s="25" t="s">
        <v>598</v>
      </c>
      <c r="I219" s="123">
        <v>1680554.2</v>
      </c>
      <c r="J219" s="123">
        <v>1680554.2</v>
      </c>
      <c r="K219" s="112">
        <f t="shared" ref="K219:K220" si="192">SUM(J219/I219*100)</f>
        <v>100</v>
      </c>
      <c r="L219" s="123"/>
      <c r="M219" s="123"/>
      <c r="N219" s="112">
        <v>0</v>
      </c>
      <c r="O219" s="112">
        <f t="shared" si="189"/>
        <v>1680554.2</v>
      </c>
      <c r="P219" s="134"/>
      <c r="Q219" s="116"/>
      <c r="R219" s="116"/>
      <c r="S219" s="123">
        <f t="shared" si="171"/>
        <v>1680554.2</v>
      </c>
      <c r="T219" s="124">
        <f t="shared" si="181"/>
        <v>100</v>
      </c>
    </row>
    <row r="220" spans="1:21" ht="25.9" customHeight="1">
      <c r="A220" s="11"/>
      <c r="B220" s="12"/>
      <c r="C220" s="12"/>
      <c r="D220" s="12"/>
      <c r="E220" s="12"/>
      <c r="F220" s="19" t="s">
        <v>603</v>
      </c>
      <c r="G220" s="25" t="s">
        <v>16</v>
      </c>
      <c r="H220" s="25" t="s">
        <v>599</v>
      </c>
      <c r="I220" s="123">
        <v>744829.97</v>
      </c>
      <c r="J220" s="123">
        <v>744829.97</v>
      </c>
      <c r="K220" s="112">
        <f t="shared" si="192"/>
        <v>100</v>
      </c>
      <c r="L220" s="123">
        <v>0</v>
      </c>
      <c r="M220" s="123">
        <v>0</v>
      </c>
      <c r="N220" s="112">
        <v>0</v>
      </c>
      <c r="O220" s="112">
        <f t="shared" si="189"/>
        <v>744829.97</v>
      </c>
      <c r="P220" s="134"/>
      <c r="Q220" s="116"/>
      <c r="R220" s="116"/>
      <c r="S220" s="123">
        <f t="shared" ref="S220" si="193">SUM(J220,M220)</f>
        <v>744829.97</v>
      </c>
      <c r="T220" s="124">
        <f t="shared" ref="T220" si="194">SUM(S220/O220*100)</f>
        <v>100</v>
      </c>
    </row>
    <row r="221" spans="1:21" ht="25.9" customHeight="1">
      <c r="A221" s="11"/>
      <c r="B221" s="12"/>
      <c r="C221" s="12"/>
      <c r="D221" s="12"/>
      <c r="E221" s="12"/>
      <c r="F221" s="19" t="s">
        <v>604</v>
      </c>
      <c r="G221" s="25" t="s">
        <v>16</v>
      </c>
      <c r="H221" s="25" t="s">
        <v>600</v>
      </c>
      <c r="I221" s="123">
        <v>1945743.34</v>
      </c>
      <c r="J221" s="123">
        <v>1945743.34</v>
      </c>
      <c r="K221" s="112">
        <f t="shared" ref="K221" si="195">SUM(J221/I221*100)</f>
        <v>100</v>
      </c>
      <c r="L221" s="123">
        <v>0</v>
      </c>
      <c r="M221" s="123">
        <v>0</v>
      </c>
      <c r="N221" s="112">
        <v>0</v>
      </c>
      <c r="O221" s="112">
        <f t="shared" si="189"/>
        <v>1945743.34</v>
      </c>
      <c r="P221" s="134"/>
      <c r="Q221" s="116"/>
      <c r="R221" s="116"/>
      <c r="S221" s="123">
        <f t="shared" ref="S221" si="196">SUM(J221,M221)</f>
        <v>1945743.34</v>
      </c>
      <c r="T221" s="124">
        <f t="shared" ref="T221" si="197">SUM(S221/O221*100)</f>
        <v>100</v>
      </c>
    </row>
    <row r="222" spans="1:21" s="1" customFormat="1" ht="31.9" customHeight="1">
      <c r="A222" s="21" t="s">
        <v>216</v>
      </c>
      <c r="B222" s="73">
        <v>977</v>
      </c>
      <c r="C222" s="73" t="s">
        <v>217</v>
      </c>
      <c r="D222" s="73"/>
      <c r="E222" s="73"/>
      <c r="F222" s="13" t="s">
        <v>605</v>
      </c>
      <c r="G222" s="40" t="s">
        <v>16</v>
      </c>
      <c r="H222" s="40" t="s">
        <v>218</v>
      </c>
      <c r="I222" s="119">
        <f>SUM(I223+I231+I238+I244+I249+I252)</f>
        <v>11024650.940000001</v>
      </c>
      <c r="J222" s="119">
        <f>SUM(J223+J231+J238+J244+J249+J252)</f>
        <v>10507284.25</v>
      </c>
      <c r="K222" s="113">
        <f t="shared" si="188"/>
        <v>95.307183031774059</v>
      </c>
      <c r="L222" s="119">
        <f>SUM(L223+L231+L238+L244+L249+L252)</f>
        <v>2939033.92</v>
      </c>
      <c r="M222" s="119">
        <f>SUM(M223+M231+M238+M244+M249)</f>
        <v>2939033.92</v>
      </c>
      <c r="N222" s="149">
        <f t="shared" si="169"/>
        <v>100</v>
      </c>
      <c r="O222" s="113">
        <f t="shared" si="189"/>
        <v>13963684.860000001</v>
      </c>
      <c r="P222" s="113">
        <f t="shared" ref="P222" si="198">SUM(J222,M222)</f>
        <v>13446318.17</v>
      </c>
      <c r="Q222" s="113">
        <f t="shared" ref="Q222" si="199">SUM(K222,N222)</f>
        <v>195.30718303177406</v>
      </c>
      <c r="R222" s="113">
        <f t="shared" ref="R222" si="200">SUM(L222,O222)</f>
        <v>16902718.780000001</v>
      </c>
      <c r="S222" s="113">
        <f>SUM(M222,J222)</f>
        <v>13446318.17</v>
      </c>
      <c r="T222" s="118">
        <f t="shared" si="181"/>
        <v>96.294912874451668</v>
      </c>
    </row>
    <row r="223" spans="1:21" ht="30.75" customHeight="1">
      <c r="A223" s="11"/>
      <c r="B223" s="35"/>
      <c r="C223" s="35"/>
      <c r="D223" s="35"/>
      <c r="E223" s="35"/>
      <c r="F223" s="74" t="s">
        <v>606</v>
      </c>
      <c r="G223" s="25" t="s">
        <v>19</v>
      </c>
      <c r="H223" s="148" t="s">
        <v>219</v>
      </c>
      <c r="I223" s="154">
        <f>SUM(I224+I226+I227+I229+I230)</f>
        <v>3090600.07</v>
      </c>
      <c r="J223" s="154">
        <f>SUM(J224+J226+J227+J229+J230)</f>
        <v>2573233.38</v>
      </c>
      <c r="K223" s="149">
        <f t="shared" si="188"/>
        <v>83.259992290105657</v>
      </c>
      <c r="L223" s="123">
        <v>0</v>
      </c>
      <c r="M223" s="123">
        <v>0</v>
      </c>
      <c r="N223" s="112">
        <v>0</v>
      </c>
      <c r="O223" s="149">
        <f t="shared" si="189"/>
        <v>3090600.07</v>
      </c>
      <c r="P223" s="112">
        <f t="shared" ref="P223" si="201">SUM(J223,M223)</f>
        <v>2573233.38</v>
      </c>
      <c r="Q223" s="112">
        <f t="shared" ref="Q223" si="202">SUM(K223,N223)</f>
        <v>83.259992290105657</v>
      </c>
      <c r="R223" s="112">
        <f t="shared" ref="R223" si="203">SUM(L223,O223)</f>
        <v>3090600.07</v>
      </c>
      <c r="S223" s="149">
        <f t="shared" ref="S223" si="204">SUM(M223,P223)</f>
        <v>2573233.38</v>
      </c>
      <c r="T223" s="155">
        <f t="shared" si="181"/>
        <v>83.259992290105657</v>
      </c>
      <c r="U223" s="230"/>
    </row>
    <row r="224" spans="1:21" ht="30.75" customHeight="1">
      <c r="A224" s="11"/>
      <c r="B224" s="35"/>
      <c r="C224" s="35"/>
      <c r="D224" s="35"/>
      <c r="E224" s="35"/>
      <c r="F224" s="19" t="s">
        <v>611</v>
      </c>
      <c r="G224" s="25"/>
      <c r="H224" s="25" t="s">
        <v>607</v>
      </c>
      <c r="I224" s="123">
        <v>454710.45</v>
      </c>
      <c r="J224" s="123">
        <v>74729.2</v>
      </c>
      <c r="K224" s="112">
        <f t="shared" ref="K224:K255" si="205">SUM(J224/I224*100)</f>
        <v>16.434458455925082</v>
      </c>
      <c r="L224" s="123">
        <v>0</v>
      </c>
      <c r="M224" s="123"/>
      <c r="N224" s="112">
        <v>0</v>
      </c>
      <c r="O224" s="123">
        <f t="shared" ref="O224" si="206">SUM(F224,I224)</f>
        <v>454710.45</v>
      </c>
      <c r="P224" s="123">
        <f t="shared" ref="P224" si="207">SUM(G224,J224)</f>
        <v>74729.2</v>
      </c>
      <c r="Q224" s="123">
        <f t="shared" ref="Q224" si="208">SUM(H224,K224)</f>
        <v>16.434458455925082</v>
      </c>
      <c r="R224" s="123">
        <f t="shared" ref="R224" si="209">SUM(I224,L224)</f>
        <v>454710.45</v>
      </c>
      <c r="S224" s="123">
        <f t="shared" ref="S224" si="210">SUM(J224,M224)</f>
        <v>74729.2</v>
      </c>
      <c r="T224" s="124">
        <f t="shared" ref="T224:T276" si="211">SUM(S224/O224*100)</f>
        <v>16.434458455925082</v>
      </c>
    </row>
    <row r="225" spans="1:20" ht="39.75" hidden="1" customHeight="1">
      <c r="A225" s="11"/>
      <c r="B225" s="35"/>
      <c r="C225" s="35"/>
      <c r="D225" s="35"/>
      <c r="E225" s="35"/>
      <c r="F225" s="18" t="s">
        <v>220</v>
      </c>
      <c r="G225" s="25"/>
      <c r="H225" s="25" t="s">
        <v>221</v>
      </c>
      <c r="I225" s="123">
        <f>SUM(I226)</f>
        <v>464596</v>
      </c>
      <c r="J225" s="123">
        <v>0</v>
      </c>
      <c r="K225" s="112">
        <f t="shared" si="205"/>
        <v>0</v>
      </c>
      <c r="L225" s="123">
        <v>0</v>
      </c>
      <c r="M225" s="123"/>
      <c r="N225" s="112" t="e">
        <f t="shared" si="169"/>
        <v>#DIV/0!</v>
      </c>
      <c r="O225" s="112">
        <f t="shared" ref="O225" si="212">SUM(I225:L225)</f>
        <v>464596</v>
      </c>
      <c r="P225" s="134"/>
      <c r="Q225" s="116"/>
      <c r="R225" s="116"/>
      <c r="S225" s="123">
        <f t="shared" si="171"/>
        <v>0</v>
      </c>
      <c r="T225" s="124">
        <f t="shared" si="211"/>
        <v>0</v>
      </c>
    </row>
    <row r="226" spans="1:20" ht="26.25" customHeight="1">
      <c r="A226" s="11"/>
      <c r="B226" s="35"/>
      <c r="C226" s="35"/>
      <c r="D226" s="35"/>
      <c r="E226" s="35"/>
      <c r="F226" s="19" t="s">
        <v>612</v>
      </c>
      <c r="G226" s="25"/>
      <c r="H226" s="25" t="s">
        <v>608</v>
      </c>
      <c r="I226" s="123">
        <v>464596</v>
      </c>
      <c r="J226" s="123">
        <v>464596</v>
      </c>
      <c r="K226" s="112">
        <f t="shared" si="205"/>
        <v>100</v>
      </c>
      <c r="L226" s="123">
        <v>0</v>
      </c>
      <c r="M226" s="123"/>
      <c r="N226" s="112">
        <v>0</v>
      </c>
      <c r="O226" s="112">
        <f>SUM(I226+L226)</f>
        <v>464596</v>
      </c>
      <c r="P226" s="134"/>
      <c r="Q226" s="116"/>
      <c r="R226" s="116"/>
      <c r="S226" s="123">
        <f t="shared" si="171"/>
        <v>464596</v>
      </c>
      <c r="T226" s="124">
        <f t="shared" si="211"/>
        <v>100</v>
      </c>
    </row>
    <row r="227" spans="1:20" ht="30.75" customHeight="1">
      <c r="A227" s="11"/>
      <c r="B227" s="35"/>
      <c r="C227" s="35"/>
      <c r="D227" s="35"/>
      <c r="E227" s="35"/>
      <c r="F227" s="19" t="s">
        <v>613</v>
      </c>
      <c r="G227" s="25"/>
      <c r="H227" s="25" t="s">
        <v>609</v>
      </c>
      <c r="I227" s="123">
        <v>1209945.7</v>
      </c>
      <c r="J227" s="123">
        <v>1209945.7</v>
      </c>
      <c r="K227" s="112">
        <f t="shared" ref="K227:K229" si="213">SUM(J227/I227*100)</f>
        <v>100</v>
      </c>
      <c r="L227" s="123">
        <v>0</v>
      </c>
      <c r="M227" s="123"/>
      <c r="N227" s="112">
        <v>0</v>
      </c>
      <c r="O227" s="123">
        <f t="shared" ref="O227" si="214">SUM(F227,I227)</f>
        <v>1209945.7</v>
      </c>
      <c r="P227" s="134"/>
      <c r="Q227" s="116"/>
      <c r="R227" s="116"/>
      <c r="S227" s="123">
        <f t="shared" ref="S227:S229" si="215">SUM(J227,M227)</f>
        <v>1209945.7</v>
      </c>
      <c r="T227" s="124">
        <f t="shared" ref="T227:T229" si="216">SUM(S227/O227*100)</f>
        <v>100</v>
      </c>
    </row>
    <row r="228" spans="1:20" ht="39.75" hidden="1" customHeight="1">
      <c r="A228" s="11"/>
      <c r="B228" s="35"/>
      <c r="C228" s="35"/>
      <c r="D228" s="35"/>
      <c r="E228" s="35"/>
      <c r="F228" s="18" t="s">
        <v>220</v>
      </c>
      <c r="G228" s="25"/>
      <c r="H228" s="25" t="s">
        <v>221</v>
      </c>
      <c r="I228" s="123">
        <f>SUM(I229)</f>
        <v>828169.92</v>
      </c>
      <c r="J228" s="123">
        <v>0</v>
      </c>
      <c r="K228" s="112">
        <f t="shared" si="213"/>
        <v>0</v>
      </c>
      <c r="L228" s="123">
        <v>0</v>
      </c>
      <c r="M228" s="123"/>
      <c r="N228" s="112" t="e">
        <f t="shared" si="169"/>
        <v>#DIV/0!</v>
      </c>
      <c r="O228" s="112">
        <f t="shared" ref="O228" si="217">SUM(I228:L228)</f>
        <v>828169.92</v>
      </c>
      <c r="P228" s="134"/>
      <c r="Q228" s="116"/>
      <c r="R228" s="116"/>
      <c r="S228" s="123">
        <f t="shared" si="215"/>
        <v>0</v>
      </c>
      <c r="T228" s="124">
        <f t="shared" si="216"/>
        <v>0</v>
      </c>
    </row>
    <row r="229" spans="1:20" ht="14.25" customHeight="1">
      <c r="A229" s="11"/>
      <c r="B229" s="35"/>
      <c r="C229" s="35"/>
      <c r="D229" s="35"/>
      <c r="E229" s="35"/>
      <c r="F229" s="19" t="s">
        <v>614</v>
      </c>
      <c r="G229" s="25"/>
      <c r="H229" s="25" t="s">
        <v>610</v>
      </c>
      <c r="I229" s="123">
        <v>828169.92</v>
      </c>
      <c r="J229" s="123">
        <v>690784.48</v>
      </c>
      <c r="K229" s="112">
        <f t="shared" si="213"/>
        <v>83.410959915086011</v>
      </c>
      <c r="L229" s="123">
        <v>0</v>
      </c>
      <c r="M229" s="123"/>
      <c r="N229" s="112">
        <v>0</v>
      </c>
      <c r="O229" s="112">
        <f>SUM(I229+L229)</f>
        <v>828169.92</v>
      </c>
      <c r="P229" s="134"/>
      <c r="Q229" s="116"/>
      <c r="R229" s="116"/>
      <c r="S229" s="123">
        <f t="shared" si="215"/>
        <v>690784.48</v>
      </c>
      <c r="T229" s="124">
        <f t="shared" si="216"/>
        <v>83.410959915086011</v>
      </c>
    </row>
    <row r="230" spans="1:20" ht="15" customHeight="1">
      <c r="A230" s="11"/>
      <c r="B230" s="35"/>
      <c r="C230" s="35"/>
      <c r="D230" s="35"/>
      <c r="E230" s="35"/>
      <c r="F230" s="159" t="s">
        <v>811</v>
      </c>
      <c r="G230" s="25"/>
      <c r="H230" s="146" t="s">
        <v>812</v>
      </c>
      <c r="I230" s="123">
        <v>133178</v>
      </c>
      <c r="J230" s="123">
        <v>133178</v>
      </c>
      <c r="K230" s="112">
        <f t="shared" ref="K230" si="218">SUM(J230/I230*100)</f>
        <v>100</v>
      </c>
      <c r="L230" s="123">
        <v>0</v>
      </c>
      <c r="M230" s="123"/>
      <c r="N230" s="112">
        <v>0</v>
      </c>
      <c r="O230" s="123">
        <f t="shared" ref="O230" si="219">SUM(F230,I230)</f>
        <v>133178</v>
      </c>
      <c r="P230" s="134"/>
      <c r="Q230" s="116"/>
      <c r="R230" s="116"/>
      <c r="S230" s="123">
        <f t="shared" ref="S230" si="220">SUM(J230,M230)</f>
        <v>133178</v>
      </c>
      <c r="T230" s="124">
        <f t="shared" ref="T230" si="221">SUM(S230/O230*100)</f>
        <v>100</v>
      </c>
    </row>
    <row r="231" spans="1:20" ht="27" customHeight="1">
      <c r="A231" s="11"/>
      <c r="B231" s="35"/>
      <c r="C231" s="35"/>
      <c r="D231" s="35"/>
      <c r="E231" s="35"/>
      <c r="F231" s="18" t="s">
        <v>615</v>
      </c>
      <c r="G231" s="25"/>
      <c r="H231" s="148" t="s">
        <v>221</v>
      </c>
      <c r="I231" s="204">
        <f>SUM(I232+I233+I235+I236+I237)</f>
        <v>3870624.67</v>
      </c>
      <c r="J231" s="204">
        <f>SUM(J232+J233+J235+J236+J237)</f>
        <v>3870624.67</v>
      </c>
      <c r="K231" s="149">
        <f t="shared" si="205"/>
        <v>100</v>
      </c>
      <c r="L231" s="154">
        <f>SUM(L237)</f>
        <v>2468431.84</v>
      </c>
      <c r="M231" s="154">
        <f>SUM(M237)</f>
        <v>2468431.84</v>
      </c>
      <c r="N231" s="149">
        <f t="shared" si="169"/>
        <v>100</v>
      </c>
      <c r="O231" s="149">
        <f>SUM(I231+L231)</f>
        <v>6339056.5099999998</v>
      </c>
      <c r="P231" s="149">
        <f t="shared" ref="P231:R231" si="222">SUM(J231+M231)</f>
        <v>6339056.5099999998</v>
      </c>
      <c r="Q231" s="149">
        <f t="shared" si="222"/>
        <v>200</v>
      </c>
      <c r="R231" s="149">
        <f t="shared" si="222"/>
        <v>8807488.3499999996</v>
      </c>
      <c r="S231" s="149">
        <f>SUM(M231+J231)</f>
        <v>6339056.5099999998</v>
      </c>
      <c r="T231" s="155">
        <f t="shared" si="211"/>
        <v>100</v>
      </c>
    </row>
    <row r="232" spans="1:20" ht="26.45" hidden="1" customHeight="1">
      <c r="A232" s="11"/>
      <c r="B232" s="35"/>
      <c r="C232" s="35"/>
      <c r="D232" s="35"/>
      <c r="E232" s="35"/>
      <c r="F232" s="19" t="s">
        <v>621</v>
      </c>
      <c r="G232" s="25"/>
      <c r="H232" s="25" t="s">
        <v>616</v>
      </c>
      <c r="I232" s="123">
        <v>0</v>
      </c>
      <c r="J232" s="123">
        <v>0</v>
      </c>
      <c r="K232" s="112" t="e">
        <f t="shared" si="205"/>
        <v>#DIV/0!</v>
      </c>
      <c r="L232" s="123"/>
      <c r="M232" s="123"/>
      <c r="N232" s="112" t="e">
        <f t="shared" si="169"/>
        <v>#DIV/0!</v>
      </c>
      <c r="O232" s="112">
        <f>SUM(I232)</f>
        <v>0</v>
      </c>
      <c r="P232" s="134"/>
      <c r="Q232" s="116"/>
      <c r="R232" s="116"/>
      <c r="S232" s="123">
        <f t="shared" si="171"/>
        <v>0</v>
      </c>
      <c r="T232" s="124" t="e">
        <f t="shared" si="211"/>
        <v>#DIV/0!</v>
      </c>
    </row>
    <row r="233" spans="1:20" ht="31.5" customHeight="1">
      <c r="A233" s="11"/>
      <c r="B233" s="35"/>
      <c r="C233" s="35"/>
      <c r="D233" s="35"/>
      <c r="E233" s="35"/>
      <c r="F233" s="19" t="s">
        <v>622</v>
      </c>
      <c r="G233" s="25"/>
      <c r="H233" s="25" t="s">
        <v>617</v>
      </c>
      <c r="I233" s="123">
        <v>16893.5</v>
      </c>
      <c r="J233" s="123">
        <v>16893.5</v>
      </c>
      <c r="K233" s="112">
        <f t="shared" si="205"/>
        <v>100</v>
      </c>
      <c r="L233" s="123"/>
      <c r="M233" s="123"/>
      <c r="N233" s="112">
        <v>0</v>
      </c>
      <c r="O233" s="112">
        <f>SUM(I233)</f>
        <v>16893.5</v>
      </c>
      <c r="P233" s="134"/>
      <c r="Q233" s="116"/>
      <c r="R233" s="116"/>
      <c r="S233" s="123">
        <f t="shared" si="171"/>
        <v>16893.5</v>
      </c>
      <c r="T233" s="124">
        <f t="shared" si="211"/>
        <v>100</v>
      </c>
    </row>
    <row r="234" spans="1:20" ht="27" hidden="1" customHeight="1">
      <c r="A234" s="11"/>
      <c r="B234" s="35"/>
      <c r="C234" s="35"/>
      <c r="D234" s="35"/>
      <c r="E234" s="35"/>
      <c r="F234" s="75" t="s">
        <v>223</v>
      </c>
      <c r="G234" s="25"/>
      <c r="H234" s="25" t="s">
        <v>224</v>
      </c>
      <c r="I234" s="123" t="e">
        <f>SUM(#REF!)</f>
        <v>#REF!</v>
      </c>
      <c r="J234" s="123" t="e">
        <f>SUM(#REF!)</f>
        <v>#REF!</v>
      </c>
      <c r="K234" s="112" t="e">
        <f t="shared" si="205"/>
        <v>#REF!</v>
      </c>
      <c r="L234" s="123"/>
      <c r="M234" s="123"/>
      <c r="N234" s="112" t="e">
        <f t="shared" si="169"/>
        <v>#DIV/0!</v>
      </c>
      <c r="O234" s="112" t="e">
        <f>SUM(#REF!)</f>
        <v>#REF!</v>
      </c>
      <c r="P234" s="134"/>
      <c r="Q234" s="116"/>
      <c r="R234" s="116"/>
      <c r="S234" s="123" t="e">
        <f t="shared" si="171"/>
        <v>#REF!</v>
      </c>
      <c r="T234" s="124" t="e">
        <f t="shared" si="211"/>
        <v>#REF!</v>
      </c>
    </row>
    <row r="235" spans="1:20" ht="16.5" customHeight="1">
      <c r="A235" s="11"/>
      <c r="B235" s="35"/>
      <c r="C235" s="35"/>
      <c r="D235" s="35"/>
      <c r="E235" s="35"/>
      <c r="F235" s="19" t="s">
        <v>624</v>
      </c>
      <c r="G235" s="25"/>
      <c r="H235" s="25" t="s">
        <v>619</v>
      </c>
      <c r="I235" s="123">
        <v>3808157.52</v>
      </c>
      <c r="J235" s="123">
        <v>3808157.52</v>
      </c>
      <c r="K235" s="112">
        <f t="shared" ref="K235:K242" si="223">SUM(J235/I235*100)</f>
        <v>100</v>
      </c>
      <c r="L235" s="123"/>
      <c r="M235" s="123"/>
      <c r="N235" s="112">
        <v>0</v>
      </c>
      <c r="O235" s="112">
        <f>SUM(I235)</f>
        <v>3808157.52</v>
      </c>
      <c r="P235" s="134"/>
      <c r="Q235" s="116"/>
      <c r="R235" s="116"/>
      <c r="S235" s="123">
        <f t="shared" ref="S235:S242" si="224">SUM(J235,M235)</f>
        <v>3808157.52</v>
      </c>
      <c r="T235" s="124">
        <f t="shared" ref="T235:T242" si="225">SUM(S235/O235*100)</f>
        <v>100</v>
      </c>
    </row>
    <row r="236" spans="1:20" ht="24" customHeight="1">
      <c r="A236" s="11"/>
      <c r="B236" s="35"/>
      <c r="C236" s="35"/>
      <c r="D236" s="35"/>
      <c r="E236" s="35"/>
      <c r="F236" s="19" t="s">
        <v>625</v>
      </c>
      <c r="G236" s="25"/>
      <c r="H236" s="25" t="s">
        <v>620</v>
      </c>
      <c r="I236" s="123">
        <v>20640</v>
      </c>
      <c r="J236" s="123">
        <v>20640</v>
      </c>
      <c r="K236" s="112">
        <f t="shared" si="223"/>
        <v>100</v>
      </c>
      <c r="L236" s="123"/>
      <c r="M236" s="123"/>
      <c r="N236" s="112">
        <v>0</v>
      </c>
      <c r="O236" s="112">
        <f>SUM(I236)</f>
        <v>20640</v>
      </c>
      <c r="P236" s="134"/>
      <c r="Q236" s="116"/>
      <c r="R236" s="116"/>
      <c r="S236" s="123">
        <f t="shared" si="224"/>
        <v>20640</v>
      </c>
      <c r="T236" s="124">
        <f t="shared" si="225"/>
        <v>100</v>
      </c>
    </row>
    <row r="237" spans="1:20" s="318" customFormat="1" ht="18" customHeight="1">
      <c r="A237" s="309"/>
      <c r="B237" s="311"/>
      <c r="C237" s="311"/>
      <c r="D237" s="311"/>
      <c r="E237" s="311"/>
      <c r="F237" s="334" t="s">
        <v>623</v>
      </c>
      <c r="G237" s="153"/>
      <c r="H237" s="153" t="s">
        <v>618</v>
      </c>
      <c r="I237" s="345">
        <v>24933.65</v>
      </c>
      <c r="J237" s="316">
        <v>24933.65</v>
      </c>
      <c r="K237" s="166">
        <f t="shared" ref="K237" si="226">SUM(J237/I237*100)</f>
        <v>100</v>
      </c>
      <c r="L237" s="316">
        <v>2468431.84</v>
      </c>
      <c r="M237" s="316">
        <v>2468431.84</v>
      </c>
      <c r="N237" s="112">
        <f t="shared" si="169"/>
        <v>100</v>
      </c>
      <c r="O237" s="166">
        <f>SUM(I237,L237)</f>
        <v>2493365.4899999998</v>
      </c>
      <c r="P237" s="335"/>
      <c r="Q237" s="336"/>
      <c r="R237" s="336"/>
      <c r="S237" s="316">
        <f t="shared" si="224"/>
        <v>2493365.4899999998</v>
      </c>
      <c r="T237" s="346">
        <f t="shared" si="225"/>
        <v>100</v>
      </c>
    </row>
    <row r="238" spans="1:20" ht="27" customHeight="1">
      <c r="A238" s="11"/>
      <c r="B238" s="35"/>
      <c r="C238" s="35"/>
      <c r="D238" s="35"/>
      <c r="E238" s="35"/>
      <c r="F238" s="18" t="s">
        <v>626</v>
      </c>
      <c r="G238" s="25"/>
      <c r="H238" s="148" t="s">
        <v>627</v>
      </c>
      <c r="I238" s="154">
        <f>SUM(I239+I240+I242+I243)</f>
        <v>1248644.2</v>
      </c>
      <c r="J238" s="154">
        <f>SUM(J239+J240+J242+J243)</f>
        <v>1248644.2</v>
      </c>
      <c r="K238" s="149">
        <f t="shared" si="223"/>
        <v>100</v>
      </c>
      <c r="L238" s="154">
        <f>SUM(L239:L243)</f>
        <v>470602.08</v>
      </c>
      <c r="M238" s="154">
        <f>SUM(M239:M243)</f>
        <v>470602.08</v>
      </c>
      <c r="N238" s="149">
        <f t="shared" si="169"/>
        <v>100</v>
      </c>
      <c r="O238" s="149">
        <f>SUM(I238+L238)</f>
        <v>1719246.28</v>
      </c>
      <c r="P238" s="187"/>
      <c r="Q238" s="188"/>
      <c r="R238" s="188"/>
      <c r="S238" s="154">
        <f t="shared" si="224"/>
        <v>1719246.28</v>
      </c>
      <c r="T238" s="155">
        <f t="shared" si="225"/>
        <v>100</v>
      </c>
    </row>
    <row r="239" spans="1:20" ht="16.5" customHeight="1">
      <c r="A239" s="11"/>
      <c r="B239" s="35"/>
      <c r="C239" s="35"/>
      <c r="D239" s="35"/>
      <c r="E239" s="35"/>
      <c r="F239" s="19" t="s">
        <v>631</v>
      </c>
      <c r="G239" s="25"/>
      <c r="H239" s="25" t="s">
        <v>628</v>
      </c>
      <c r="I239" s="123">
        <v>399287.2</v>
      </c>
      <c r="J239" s="123">
        <v>399287.2</v>
      </c>
      <c r="K239" s="112">
        <f t="shared" si="223"/>
        <v>100</v>
      </c>
      <c r="L239" s="123"/>
      <c r="M239" s="123"/>
      <c r="N239" s="123"/>
      <c r="O239" s="112">
        <f>SUM(I239)</f>
        <v>399287.2</v>
      </c>
      <c r="P239" s="134"/>
      <c r="Q239" s="116"/>
      <c r="R239" s="116"/>
      <c r="S239" s="123">
        <f t="shared" si="224"/>
        <v>399287.2</v>
      </c>
      <c r="T239" s="124">
        <f t="shared" si="225"/>
        <v>100</v>
      </c>
    </row>
    <row r="240" spans="1:20" ht="18.75" customHeight="1">
      <c r="A240" s="11"/>
      <c r="B240" s="35"/>
      <c r="C240" s="35"/>
      <c r="D240" s="35"/>
      <c r="E240" s="35"/>
      <c r="F240" s="19" t="s">
        <v>632</v>
      </c>
      <c r="G240" s="25"/>
      <c r="H240" s="25" t="s">
        <v>629</v>
      </c>
      <c r="I240" s="123">
        <v>378754.91</v>
      </c>
      <c r="J240" s="123">
        <v>378754.91</v>
      </c>
      <c r="K240" s="112">
        <f t="shared" si="223"/>
        <v>100</v>
      </c>
      <c r="L240" s="123"/>
      <c r="M240" s="123"/>
      <c r="N240" s="123"/>
      <c r="O240" s="112">
        <f>SUM(I240)</f>
        <v>378754.91</v>
      </c>
      <c r="P240" s="134"/>
      <c r="Q240" s="116"/>
      <c r="R240" s="116"/>
      <c r="S240" s="123">
        <f t="shared" si="224"/>
        <v>378754.91</v>
      </c>
      <c r="T240" s="124">
        <f t="shared" si="225"/>
        <v>100</v>
      </c>
    </row>
    <row r="241" spans="1:21" ht="27" hidden="1" customHeight="1">
      <c r="A241" s="11"/>
      <c r="B241" s="35"/>
      <c r="C241" s="35"/>
      <c r="D241" s="35"/>
      <c r="E241" s="35"/>
      <c r="F241" s="75" t="s">
        <v>223</v>
      </c>
      <c r="G241" s="25"/>
      <c r="H241" s="25" t="s">
        <v>224</v>
      </c>
      <c r="I241" s="123">
        <f>SUM(I242)</f>
        <v>470602.09</v>
      </c>
      <c r="J241" s="123">
        <f>SUM(J242)</f>
        <v>470602.09</v>
      </c>
      <c r="K241" s="112">
        <f t="shared" si="223"/>
        <v>100</v>
      </c>
      <c r="L241" s="123"/>
      <c r="M241" s="123"/>
      <c r="N241" s="123"/>
      <c r="O241" s="112">
        <f>SUM(O242)</f>
        <v>470602.09</v>
      </c>
      <c r="P241" s="134"/>
      <c r="Q241" s="116"/>
      <c r="R241" s="116"/>
      <c r="S241" s="123">
        <f t="shared" si="224"/>
        <v>470602.09</v>
      </c>
      <c r="T241" s="124">
        <f t="shared" si="225"/>
        <v>100</v>
      </c>
    </row>
    <row r="242" spans="1:21" ht="38.25" customHeight="1">
      <c r="A242" s="11"/>
      <c r="B242" s="35"/>
      <c r="C242" s="35"/>
      <c r="D242" s="35"/>
      <c r="E242" s="35"/>
      <c r="F242" s="19" t="s">
        <v>633</v>
      </c>
      <c r="G242" s="25"/>
      <c r="H242" s="25" t="s">
        <v>630</v>
      </c>
      <c r="I242" s="123">
        <v>470602.09</v>
      </c>
      <c r="J242" s="123">
        <v>470602.09</v>
      </c>
      <c r="K242" s="112">
        <f t="shared" si="223"/>
        <v>100</v>
      </c>
      <c r="L242" s="123">
        <v>0</v>
      </c>
      <c r="M242" s="123">
        <v>0</v>
      </c>
      <c r="N242" s="113">
        <v>0</v>
      </c>
      <c r="O242" s="112">
        <f>SUM(I242,L242)</f>
        <v>470602.09</v>
      </c>
      <c r="P242" s="134"/>
      <c r="Q242" s="116"/>
      <c r="R242" s="116"/>
      <c r="S242" s="123">
        <f t="shared" si="224"/>
        <v>470602.09</v>
      </c>
      <c r="T242" s="124">
        <f t="shared" si="225"/>
        <v>100</v>
      </c>
    </row>
    <row r="243" spans="1:21" ht="41.25" customHeight="1">
      <c r="A243" s="11"/>
      <c r="B243" s="35"/>
      <c r="C243" s="35"/>
      <c r="D243" s="35"/>
      <c r="E243" s="35"/>
      <c r="F243" s="19" t="s">
        <v>633</v>
      </c>
      <c r="G243" s="25"/>
      <c r="H243" s="25" t="s">
        <v>630</v>
      </c>
      <c r="I243" s="123">
        <v>0</v>
      </c>
      <c r="J243" s="123">
        <v>0</v>
      </c>
      <c r="K243" s="112">
        <v>0</v>
      </c>
      <c r="L243" s="123">
        <v>470602.08</v>
      </c>
      <c r="M243" s="123">
        <v>470602.08</v>
      </c>
      <c r="N243" s="123">
        <f>SUM(M243/L243*100)</f>
        <v>100</v>
      </c>
      <c r="O243" s="112">
        <f>SUM(I243+L243)</f>
        <v>470602.08</v>
      </c>
      <c r="P243" s="134"/>
      <c r="Q243" s="116"/>
      <c r="R243" s="116"/>
      <c r="S243" s="123">
        <f t="shared" ref="S243:S248" si="227">SUM(J243,M243)</f>
        <v>470602.08</v>
      </c>
      <c r="T243" s="124">
        <f t="shared" ref="T243:T248" si="228">SUM(S243/O243*100)</f>
        <v>100</v>
      </c>
    </row>
    <row r="244" spans="1:21" ht="27" customHeight="1">
      <c r="A244" s="11"/>
      <c r="B244" s="35"/>
      <c r="C244" s="35"/>
      <c r="D244" s="35"/>
      <c r="E244" s="35"/>
      <c r="F244" s="189" t="s">
        <v>634</v>
      </c>
      <c r="G244" s="25"/>
      <c r="H244" s="148" t="s">
        <v>222</v>
      </c>
      <c r="I244" s="154">
        <f>SUM(I245+I246)</f>
        <v>513408</v>
      </c>
      <c r="J244" s="154">
        <f>SUM(J245:J246)</f>
        <v>513408</v>
      </c>
      <c r="K244" s="149">
        <f t="shared" ref="K244:K248" si="229">SUM(J244/I244*100)</f>
        <v>100</v>
      </c>
      <c r="L244" s="154">
        <f>SUM(L245+L246)</f>
        <v>0</v>
      </c>
      <c r="M244" s="154"/>
      <c r="N244" s="154"/>
      <c r="O244" s="149">
        <f>SUM(I244+L244)</f>
        <v>513408</v>
      </c>
      <c r="P244" s="187"/>
      <c r="Q244" s="188"/>
      <c r="R244" s="188"/>
      <c r="S244" s="154">
        <f t="shared" si="227"/>
        <v>513408</v>
      </c>
      <c r="T244" s="155">
        <f t="shared" si="228"/>
        <v>100</v>
      </c>
    </row>
    <row r="245" spans="1:21" ht="26.45" customHeight="1">
      <c r="A245" s="11"/>
      <c r="B245" s="35"/>
      <c r="C245" s="35"/>
      <c r="D245" s="35"/>
      <c r="E245" s="35"/>
      <c r="F245" s="159" t="s">
        <v>635</v>
      </c>
      <c r="G245" s="25"/>
      <c r="H245" s="146" t="s">
        <v>636</v>
      </c>
      <c r="I245" s="123">
        <v>445543</v>
      </c>
      <c r="J245" s="123">
        <v>445543</v>
      </c>
      <c r="K245" s="112">
        <f t="shared" si="229"/>
        <v>100</v>
      </c>
      <c r="L245" s="123"/>
      <c r="M245" s="123"/>
      <c r="N245" s="123"/>
      <c r="O245" s="112">
        <f>SUM(I245)</f>
        <v>445543</v>
      </c>
      <c r="P245" s="134"/>
      <c r="Q245" s="116"/>
      <c r="R245" s="116"/>
      <c r="S245" s="123">
        <f t="shared" si="227"/>
        <v>445543</v>
      </c>
      <c r="T245" s="124">
        <f t="shared" si="228"/>
        <v>100</v>
      </c>
    </row>
    <row r="246" spans="1:21" ht="31.5" customHeight="1">
      <c r="A246" s="11"/>
      <c r="B246" s="35"/>
      <c r="C246" s="35"/>
      <c r="D246" s="35"/>
      <c r="E246" s="35"/>
      <c r="F246" s="159" t="s">
        <v>638</v>
      </c>
      <c r="G246" s="25"/>
      <c r="H246" s="146" t="s">
        <v>637</v>
      </c>
      <c r="I246" s="123">
        <v>67865</v>
      </c>
      <c r="J246" s="123">
        <v>67865</v>
      </c>
      <c r="K246" s="112">
        <f t="shared" si="229"/>
        <v>100</v>
      </c>
      <c r="L246" s="123"/>
      <c r="M246" s="123"/>
      <c r="N246" s="123"/>
      <c r="O246" s="112">
        <f>SUM(I246)</f>
        <v>67865</v>
      </c>
      <c r="P246" s="134"/>
      <c r="Q246" s="116"/>
      <c r="R246" s="116"/>
      <c r="S246" s="123">
        <f t="shared" si="227"/>
        <v>67865</v>
      </c>
      <c r="T246" s="124">
        <f t="shared" si="228"/>
        <v>100</v>
      </c>
    </row>
    <row r="247" spans="1:21" ht="27" hidden="1" customHeight="1">
      <c r="A247" s="11"/>
      <c r="B247" s="35"/>
      <c r="C247" s="35"/>
      <c r="D247" s="35"/>
      <c r="E247" s="35"/>
      <c r="F247" s="75" t="s">
        <v>223</v>
      </c>
      <c r="G247" s="25"/>
      <c r="H247" s="25" t="s">
        <v>224</v>
      </c>
      <c r="I247" s="123">
        <f>SUM(I248)</f>
        <v>669714.32999999996</v>
      </c>
      <c r="J247" s="123">
        <f>SUM(J248)</f>
        <v>0</v>
      </c>
      <c r="K247" s="112">
        <f t="shared" si="229"/>
        <v>0</v>
      </c>
      <c r="L247" s="123"/>
      <c r="M247" s="123"/>
      <c r="N247" s="123"/>
      <c r="O247" s="112">
        <f>SUM(O248)</f>
        <v>669714.32999999996</v>
      </c>
      <c r="P247" s="134"/>
      <c r="Q247" s="116"/>
      <c r="R247" s="116"/>
      <c r="S247" s="123">
        <f t="shared" si="227"/>
        <v>0</v>
      </c>
      <c r="T247" s="124">
        <f t="shared" si="228"/>
        <v>0</v>
      </c>
    </row>
    <row r="248" spans="1:21" ht="38.25" hidden="1" customHeight="1">
      <c r="A248" s="11"/>
      <c r="B248" s="35"/>
      <c r="C248" s="35"/>
      <c r="D248" s="35"/>
      <c r="E248" s="35"/>
      <c r="F248" s="19" t="s">
        <v>633</v>
      </c>
      <c r="G248" s="25"/>
      <c r="H248" s="25" t="s">
        <v>630</v>
      </c>
      <c r="I248" s="123">
        <v>669714.32999999996</v>
      </c>
      <c r="J248" s="123">
        <v>0</v>
      </c>
      <c r="K248" s="112">
        <f t="shared" si="229"/>
        <v>0</v>
      </c>
      <c r="L248" s="123">
        <v>0</v>
      </c>
      <c r="M248" s="123">
        <v>0</v>
      </c>
      <c r="N248" s="113">
        <v>0</v>
      </c>
      <c r="O248" s="112">
        <f>SUM(I248,L248)</f>
        <v>669714.32999999996</v>
      </c>
      <c r="P248" s="134"/>
      <c r="Q248" s="116"/>
      <c r="R248" s="116"/>
      <c r="S248" s="123">
        <f t="shared" si="227"/>
        <v>0</v>
      </c>
      <c r="T248" s="124">
        <f t="shared" si="228"/>
        <v>0</v>
      </c>
    </row>
    <row r="249" spans="1:21" ht="27" customHeight="1">
      <c r="A249" s="11"/>
      <c r="B249" s="35"/>
      <c r="C249" s="35"/>
      <c r="D249" s="35"/>
      <c r="E249" s="35"/>
      <c r="F249" s="189" t="s">
        <v>639</v>
      </c>
      <c r="G249" s="25"/>
      <c r="H249" s="148" t="s">
        <v>640</v>
      </c>
      <c r="I249" s="154">
        <f>SUM(I250+I251)</f>
        <v>2301374</v>
      </c>
      <c r="J249" s="154">
        <f>SUM(J250:J251)</f>
        <v>2301374</v>
      </c>
      <c r="K249" s="149">
        <f t="shared" ref="K249:K251" si="230">SUM(J249/I249*100)</f>
        <v>100</v>
      </c>
      <c r="L249" s="154">
        <f>SUM(L250+L251)</f>
        <v>0</v>
      </c>
      <c r="M249" s="154"/>
      <c r="N249" s="154"/>
      <c r="O249" s="149">
        <f>SUM(I249+L249)</f>
        <v>2301374</v>
      </c>
      <c r="P249" s="187"/>
      <c r="Q249" s="188"/>
      <c r="R249" s="188"/>
      <c r="S249" s="154">
        <f t="shared" ref="S249:S252" si="231">SUM(J249,M249)</f>
        <v>2301374</v>
      </c>
      <c r="T249" s="155">
        <f t="shared" ref="T249:T252" si="232">SUM(S249/O249*100)</f>
        <v>100</v>
      </c>
    </row>
    <row r="250" spans="1:21" ht="26.45" customHeight="1">
      <c r="A250" s="11"/>
      <c r="B250" s="35"/>
      <c r="C250" s="35"/>
      <c r="D250" s="35"/>
      <c r="E250" s="35"/>
      <c r="F250" s="159" t="s">
        <v>643</v>
      </c>
      <c r="G250" s="25"/>
      <c r="H250" s="146" t="s">
        <v>641</v>
      </c>
      <c r="I250" s="123">
        <v>1869374</v>
      </c>
      <c r="J250" s="123">
        <v>1869374</v>
      </c>
      <c r="K250" s="112">
        <f t="shared" si="230"/>
        <v>100</v>
      </c>
      <c r="L250" s="123"/>
      <c r="M250" s="123"/>
      <c r="N250" s="123"/>
      <c r="O250" s="112">
        <f>SUM(I250)</f>
        <v>1869374</v>
      </c>
      <c r="P250" s="134"/>
      <c r="Q250" s="116"/>
      <c r="R250" s="116"/>
      <c r="S250" s="123">
        <f t="shared" si="231"/>
        <v>1869374</v>
      </c>
      <c r="T250" s="124">
        <f t="shared" si="232"/>
        <v>100</v>
      </c>
    </row>
    <row r="251" spans="1:21" ht="28.5" customHeight="1">
      <c r="A251" s="11"/>
      <c r="B251" s="35"/>
      <c r="C251" s="35"/>
      <c r="D251" s="35"/>
      <c r="E251" s="35"/>
      <c r="F251" s="159" t="s">
        <v>644</v>
      </c>
      <c r="G251" s="25"/>
      <c r="H251" s="146" t="s">
        <v>642</v>
      </c>
      <c r="I251" s="123">
        <v>432000</v>
      </c>
      <c r="J251" s="123">
        <v>432000</v>
      </c>
      <c r="K251" s="112">
        <f t="shared" si="230"/>
        <v>100</v>
      </c>
      <c r="L251" s="123"/>
      <c r="M251" s="123"/>
      <c r="N251" s="123"/>
      <c r="O251" s="112">
        <f>SUM(I251)</f>
        <v>432000</v>
      </c>
      <c r="P251" s="134"/>
      <c r="Q251" s="116"/>
      <c r="R251" s="116"/>
      <c r="S251" s="123">
        <f t="shared" si="231"/>
        <v>432000</v>
      </c>
      <c r="T251" s="124">
        <f t="shared" si="232"/>
        <v>100</v>
      </c>
    </row>
    <row r="252" spans="1:21" s="308" customFormat="1" ht="27" hidden="1" customHeight="1">
      <c r="A252" s="297"/>
      <c r="B252" s="299"/>
      <c r="C252" s="299"/>
      <c r="D252" s="299"/>
      <c r="E252" s="299"/>
      <c r="F252" s="330" t="s">
        <v>47</v>
      </c>
      <c r="G252" s="199"/>
      <c r="H252" s="199" t="s">
        <v>618</v>
      </c>
      <c r="I252" s="344">
        <v>0</v>
      </c>
      <c r="J252" s="306">
        <v>0</v>
      </c>
      <c r="K252" s="302" t="e">
        <f t="shared" ref="K252" si="233">SUM(J252/I252*100)</f>
        <v>#DIV/0!</v>
      </c>
      <c r="L252" s="306">
        <v>0</v>
      </c>
      <c r="M252" s="306">
        <v>0</v>
      </c>
      <c r="N252" s="302">
        <v>0</v>
      </c>
      <c r="O252" s="302">
        <f>SUM(I252,L252)</f>
        <v>0</v>
      </c>
      <c r="P252" s="331"/>
      <c r="Q252" s="332"/>
      <c r="R252" s="332"/>
      <c r="S252" s="306">
        <f t="shared" si="231"/>
        <v>0</v>
      </c>
      <c r="T252" s="294" t="e">
        <f t="shared" si="232"/>
        <v>#DIV/0!</v>
      </c>
    </row>
    <row r="253" spans="1:21" s="1" customFormat="1" ht="42.75" customHeight="1">
      <c r="A253" s="21" t="s">
        <v>225</v>
      </c>
      <c r="B253" s="73" t="s">
        <v>95</v>
      </c>
      <c r="C253" s="73" t="s">
        <v>226</v>
      </c>
      <c r="D253" s="73"/>
      <c r="E253" s="73"/>
      <c r="F253" s="152" t="s">
        <v>645</v>
      </c>
      <c r="G253" s="40" t="s">
        <v>16</v>
      </c>
      <c r="H253" s="40" t="s">
        <v>227</v>
      </c>
      <c r="I253" s="119">
        <f>SUM(I254+I277+I290)</f>
        <v>5449524.5099999988</v>
      </c>
      <c r="J253" s="119">
        <f>SUM(J254+J277+J290)</f>
        <v>5449508.8699999992</v>
      </c>
      <c r="K253" s="113">
        <f t="shared" si="205"/>
        <v>99.999713002483588</v>
      </c>
      <c r="L253" s="119">
        <f>SUM(L254+L277+L290)</f>
        <v>3881787.41</v>
      </c>
      <c r="M253" s="119">
        <f>SUM(M254+M277+M290)</f>
        <v>3881787.41</v>
      </c>
      <c r="N253" s="149">
        <f t="shared" ref="N253" si="234">SUM(M253/L253*100)</f>
        <v>100</v>
      </c>
      <c r="O253" s="113">
        <f>SUM(I253+L253)</f>
        <v>9331311.9199999981</v>
      </c>
      <c r="P253" s="134"/>
      <c r="Q253" s="116"/>
      <c r="R253" s="116"/>
      <c r="S253" s="119">
        <f t="shared" ref="S253:S276" si="235">SUM(J253,M253)</f>
        <v>9331296.2799999993</v>
      </c>
      <c r="T253" s="118">
        <f t="shared" si="211"/>
        <v>99.99983239227096</v>
      </c>
      <c r="U253" s="232"/>
    </row>
    <row r="254" spans="1:21" s="193" customFormat="1" ht="18.75" customHeight="1">
      <c r="A254" s="191"/>
      <c r="B254" s="192"/>
      <c r="C254" s="192"/>
      <c r="D254" s="192"/>
      <c r="E254" s="192"/>
      <c r="F254" s="189" t="s">
        <v>228</v>
      </c>
      <c r="G254" s="148" t="s">
        <v>27</v>
      </c>
      <c r="H254" s="148" t="s">
        <v>229</v>
      </c>
      <c r="I254" s="204">
        <f>SUM(I255+I256+I275)</f>
        <v>2231810.71</v>
      </c>
      <c r="J254" s="154">
        <f>SUM(J255+J256)</f>
        <v>2231810.71</v>
      </c>
      <c r="K254" s="149">
        <f t="shared" si="205"/>
        <v>100</v>
      </c>
      <c r="L254" s="154">
        <f>SUM(L255+L256)</f>
        <v>0</v>
      </c>
      <c r="M254" s="154">
        <f>SUM(M255+M256)</f>
        <v>0</v>
      </c>
      <c r="N254" s="149">
        <v>0</v>
      </c>
      <c r="O254" s="154">
        <f>SUM(I254+L254)</f>
        <v>2231810.71</v>
      </c>
      <c r="P254" s="187"/>
      <c r="Q254" s="188"/>
      <c r="R254" s="188"/>
      <c r="S254" s="154">
        <f>SUM(J254+M254)</f>
        <v>2231810.71</v>
      </c>
      <c r="T254" s="155">
        <f t="shared" si="211"/>
        <v>100</v>
      </c>
      <c r="U254" s="398"/>
    </row>
    <row r="255" spans="1:21" ht="19.5" customHeight="1">
      <c r="A255" s="11"/>
      <c r="B255" s="35"/>
      <c r="C255" s="35"/>
      <c r="D255" s="35"/>
      <c r="E255" s="35"/>
      <c r="F255" s="167" t="s">
        <v>646</v>
      </c>
      <c r="G255" s="25" t="s">
        <v>27</v>
      </c>
      <c r="H255" s="146" t="s">
        <v>647</v>
      </c>
      <c r="I255" s="123">
        <v>1981810.71</v>
      </c>
      <c r="J255" s="151">
        <v>1981810.71</v>
      </c>
      <c r="K255" s="112">
        <f t="shared" si="205"/>
        <v>100</v>
      </c>
      <c r="L255" s="123">
        <v>0</v>
      </c>
      <c r="M255" s="123">
        <v>0</v>
      </c>
      <c r="N255" s="113">
        <v>0</v>
      </c>
      <c r="O255" s="112">
        <f t="shared" ref="O255:O276" si="236">SUM(I255,L255)</f>
        <v>1981810.71</v>
      </c>
      <c r="P255" s="134"/>
      <c r="Q255" s="116"/>
      <c r="R255" s="116"/>
      <c r="S255" s="123">
        <f t="shared" si="235"/>
        <v>1981810.71</v>
      </c>
      <c r="T255" s="124">
        <f t="shared" si="211"/>
        <v>100</v>
      </c>
      <c r="U255" s="230"/>
    </row>
    <row r="256" spans="1:21" ht="34.5" customHeight="1">
      <c r="A256" s="11"/>
      <c r="B256" s="35"/>
      <c r="C256" s="35"/>
      <c r="D256" s="35"/>
      <c r="E256" s="421"/>
      <c r="F256" s="207" t="s">
        <v>649</v>
      </c>
      <c r="G256" s="71"/>
      <c r="H256" s="146" t="s">
        <v>648</v>
      </c>
      <c r="I256" s="123">
        <v>250000</v>
      </c>
      <c r="J256" s="123">
        <v>250000</v>
      </c>
      <c r="K256" s="112">
        <f t="shared" ref="K256:K276" si="237">SUM(J256/I256*100)</f>
        <v>100</v>
      </c>
      <c r="L256" s="123"/>
      <c r="M256" s="123"/>
      <c r="N256" s="113"/>
      <c r="O256" s="112">
        <f t="shared" si="236"/>
        <v>250000</v>
      </c>
      <c r="P256" s="134"/>
      <c r="Q256" s="116"/>
      <c r="R256" s="116"/>
      <c r="S256" s="123">
        <f t="shared" si="235"/>
        <v>250000</v>
      </c>
      <c r="T256" s="124">
        <f t="shared" si="211"/>
        <v>100</v>
      </c>
    </row>
    <row r="257" spans="1:20" ht="48.75" hidden="1" customHeight="1">
      <c r="A257" s="11"/>
      <c r="B257" s="35"/>
      <c r="C257" s="35"/>
      <c r="D257" s="35"/>
      <c r="E257" s="35"/>
      <c r="F257" s="78" t="s">
        <v>230</v>
      </c>
      <c r="G257" s="25"/>
      <c r="H257" s="25" t="s">
        <v>231</v>
      </c>
      <c r="I257" s="123">
        <v>140000</v>
      </c>
      <c r="J257" s="123">
        <v>140000</v>
      </c>
      <c r="K257" s="112">
        <f t="shared" si="237"/>
        <v>100</v>
      </c>
      <c r="L257" s="123"/>
      <c r="M257" s="123"/>
      <c r="N257" s="113"/>
      <c r="O257" s="112">
        <f t="shared" si="236"/>
        <v>140000</v>
      </c>
      <c r="P257" s="134"/>
      <c r="Q257" s="116"/>
      <c r="R257" s="116"/>
      <c r="S257" s="123">
        <f t="shared" si="235"/>
        <v>140000</v>
      </c>
      <c r="T257" s="124">
        <f t="shared" si="211"/>
        <v>100</v>
      </c>
    </row>
    <row r="258" spans="1:20" ht="27.75" hidden="1" customHeight="1">
      <c r="A258" s="11"/>
      <c r="B258" s="35"/>
      <c r="C258" s="35"/>
      <c r="D258" s="35"/>
      <c r="E258" s="35"/>
      <c r="F258" s="77" t="s">
        <v>232</v>
      </c>
      <c r="G258" s="25"/>
      <c r="H258" s="25" t="s">
        <v>233</v>
      </c>
      <c r="I258" s="123">
        <v>0</v>
      </c>
      <c r="J258" s="123">
        <v>0</v>
      </c>
      <c r="K258" s="112" t="e">
        <f t="shared" si="237"/>
        <v>#DIV/0!</v>
      </c>
      <c r="L258" s="123"/>
      <c r="M258" s="123"/>
      <c r="N258" s="113"/>
      <c r="O258" s="112">
        <f t="shared" si="236"/>
        <v>0</v>
      </c>
      <c r="P258" s="134"/>
      <c r="Q258" s="116"/>
      <c r="R258" s="116"/>
      <c r="S258" s="123">
        <f t="shared" si="235"/>
        <v>0</v>
      </c>
      <c r="T258" s="124" t="e">
        <f t="shared" si="211"/>
        <v>#DIV/0!</v>
      </c>
    </row>
    <row r="259" spans="1:20" ht="25.5" hidden="1" customHeight="1">
      <c r="A259" s="11"/>
      <c r="B259" s="35"/>
      <c r="C259" s="35"/>
      <c r="D259" s="35"/>
      <c r="E259" s="35"/>
      <c r="F259" s="76" t="s">
        <v>234</v>
      </c>
      <c r="G259" s="25"/>
      <c r="H259" s="25" t="s">
        <v>235</v>
      </c>
      <c r="I259" s="123">
        <v>0</v>
      </c>
      <c r="J259" s="123">
        <v>0</v>
      </c>
      <c r="K259" s="112" t="e">
        <f t="shared" si="237"/>
        <v>#DIV/0!</v>
      </c>
      <c r="L259" s="123"/>
      <c r="M259" s="123"/>
      <c r="N259" s="113"/>
      <c r="O259" s="112">
        <f t="shared" si="236"/>
        <v>0</v>
      </c>
      <c r="P259" s="134"/>
      <c r="Q259" s="116"/>
      <c r="R259" s="116"/>
      <c r="S259" s="123">
        <f t="shared" si="235"/>
        <v>0</v>
      </c>
      <c r="T259" s="124" t="e">
        <f t="shared" si="211"/>
        <v>#DIV/0!</v>
      </c>
    </row>
    <row r="260" spans="1:20" ht="21" hidden="1" customHeight="1">
      <c r="A260" s="11"/>
      <c r="B260" s="35"/>
      <c r="C260" s="35"/>
      <c r="D260" s="35"/>
      <c r="E260" s="35"/>
      <c r="F260" s="78" t="s">
        <v>236</v>
      </c>
      <c r="G260" s="25"/>
      <c r="H260" s="25" t="s">
        <v>237</v>
      </c>
      <c r="I260" s="123">
        <v>115250</v>
      </c>
      <c r="J260" s="123">
        <v>115250</v>
      </c>
      <c r="K260" s="112">
        <f t="shared" si="237"/>
        <v>100</v>
      </c>
      <c r="L260" s="123"/>
      <c r="M260" s="123"/>
      <c r="N260" s="113"/>
      <c r="O260" s="112">
        <f t="shared" si="236"/>
        <v>115250</v>
      </c>
      <c r="P260" s="134"/>
      <c r="Q260" s="116"/>
      <c r="R260" s="116"/>
      <c r="S260" s="123">
        <f t="shared" si="235"/>
        <v>115250</v>
      </c>
      <c r="T260" s="124">
        <f t="shared" si="211"/>
        <v>100</v>
      </c>
    </row>
    <row r="261" spans="1:20" ht="29.25" hidden="1" customHeight="1">
      <c r="A261" s="11"/>
      <c r="B261" s="35"/>
      <c r="C261" s="35"/>
      <c r="D261" s="35"/>
      <c r="E261" s="35"/>
      <c r="F261" s="78" t="s">
        <v>238</v>
      </c>
      <c r="G261" s="25"/>
      <c r="H261" s="25" t="s">
        <v>239</v>
      </c>
      <c r="I261" s="123">
        <v>422900</v>
      </c>
      <c r="J261" s="123">
        <v>422900</v>
      </c>
      <c r="K261" s="112">
        <f t="shared" si="237"/>
        <v>100</v>
      </c>
      <c r="L261" s="123"/>
      <c r="M261" s="123"/>
      <c r="N261" s="113"/>
      <c r="O261" s="112">
        <f t="shared" si="236"/>
        <v>422900</v>
      </c>
      <c r="P261" s="134"/>
      <c r="Q261" s="116"/>
      <c r="R261" s="116"/>
      <c r="S261" s="123">
        <f t="shared" si="235"/>
        <v>422900</v>
      </c>
      <c r="T261" s="124">
        <f t="shared" si="211"/>
        <v>100</v>
      </c>
    </row>
    <row r="262" spans="1:20" ht="52.5" hidden="1" customHeight="1">
      <c r="A262" s="11"/>
      <c r="B262" s="35"/>
      <c r="C262" s="35"/>
      <c r="D262" s="35"/>
      <c r="E262" s="35"/>
      <c r="F262" s="79" t="s">
        <v>240</v>
      </c>
      <c r="G262" s="65"/>
      <c r="H262" s="65" t="s">
        <v>241</v>
      </c>
      <c r="I262" s="136">
        <v>940000</v>
      </c>
      <c r="J262" s="123">
        <v>940000</v>
      </c>
      <c r="K262" s="112">
        <f t="shared" si="237"/>
        <v>100</v>
      </c>
      <c r="L262" s="123"/>
      <c r="M262" s="123"/>
      <c r="N262" s="113"/>
      <c r="O262" s="112">
        <f t="shared" ref="O262" si="238">SUM(I262,L262)</f>
        <v>940000</v>
      </c>
      <c r="P262" s="134"/>
      <c r="Q262" s="116"/>
      <c r="R262" s="116"/>
      <c r="S262" s="123">
        <f t="shared" ref="S262:S264" si="239">SUM(J262,M262)</f>
        <v>940000</v>
      </c>
      <c r="T262" s="124">
        <f t="shared" ref="T262:T264" si="240">SUM(S262/O262*100)</f>
        <v>100</v>
      </c>
    </row>
    <row r="263" spans="1:20" ht="47.25" hidden="1" customHeight="1">
      <c r="A263" s="11"/>
      <c r="B263" s="35"/>
      <c r="C263" s="35"/>
      <c r="D263" s="35"/>
      <c r="E263" s="35"/>
      <c r="F263" s="76" t="s">
        <v>242</v>
      </c>
      <c r="G263" s="25"/>
      <c r="H263" s="25" t="s">
        <v>243</v>
      </c>
      <c r="I263" s="123">
        <v>0</v>
      </c>
      <c r="J263" s="123">
        <v>0</v>
      </c>
      <c r="K263" s="112" t="e">
        <f t="shared" si="237"/>
        <v>#DIV/0!</v>
      </c>
      <c r="L263" s="123"/>
      <c r="M263" s="123"/>
      <c r="N263" s="113"/>
      <c r="O263" s="112">
        <f t="shared" si="236"/>
        <v>0</v>
      </c>
      <c r="P263" s="134"/>
      <c r="Q263" s="116"/>
      <c r="R263" s="116"/>
      <c r="S263" s="123">
        <f t="shared" si="239"/>
        <v>0</v>
      </c>
      <c r="T263" s="124" t="e">
        <f t="shared" si="240"/>
        <v>#DIV/0!</v>
      </c>
    </row>
    <row r="264" spans="1:20" ht="49.5" hidden="1" customHeight="1">
      <c r="A264" s="11"/>
      <c r="B264" s="35"/>
      <c r="C264" s="35"/>
      <c r="D264" s="35"/>
      <c r="E264" s="35"/>
      <c r="F264" s="76" t="s">
        <v>244</v>
      </c>
      <c r="G264" s="25"/>
      <c r="H264" s="25" t="s">
        <v>245</v>
      </c>
      <c r="I264" s="123">
        <v>140000</v>
      </c>
      <c r="J264" s="123">
        <v>140000</v>
      </c>
      <c r="K264" s="112">
        <f t="shared" si="237"/>
        <v>100</v>
      </c>
      <c r="L264" s="123"/>
      <c r="M264" s="123"/>
      <c r="N264" s="113"/>
      <c r="O264" s="112">
        <f t="shared" si="236"/>
        <v>140000</v>
      </c>
      <c r="P264" s="134"/>
      <c r="Q264" s="116"/>
      <c r="R264" s="116"/>
      <c r="S264" s="123">
        <f t="shared" si="239"/>
        <v>140000</v>
      </c>
      <c r="T264" s="124">
        <f t="shared" si="240"/>
        <v>100</v>
      </c>
    </row>
    <row r="265" spans="1:20" ht="34.9" hidden="1" customHeight="1">
      <c r="A265" s="11"/>
      <c r="B265" s="35"/>
      <c r="C265" s="35"/>
      <c r="D265" s="35"/>
      <c r="E265" s="35"/>
      <c r="F265" s="78" t="s">
        <v>246</v>
      </c>
      <c r="G265" s="25"/>
      <c r="H265" s="25" t="s">
        <v>247</v>
      </c>
      <c r="I265" s="123">
        <v>5912170.1200000001</v>
      </c>
      <c r="J265" s="123">
        <v>5912170.1200000001</v>
      </c>
      <c r="K265" s="112">
        <f t="shared" si="237"/>
        <v>100</v>
      </c>
      <c r="L265" s="123"/>
      <c r="M265" s="123"/>
      <c r="N265" s="113"/>
      <c r="O265" s="112">
        <f t="shared" si="236"/>
        <v>5912170.1200000001</v>
      </c>
      <c r="P265" s="134"/>
      <c r="Q265" s="116"/>
      <c r="R265" s="116"/>
      <c r="S265" s="123">
        <f t="shared" si="235"/>
        <v>5912170.1200000001</v>
      </c>
      <c r="T265" s="124">
        <f t="shared" si="211"/>
        <v>100</v>
      </c>
    </row>
    <row r="266" spans="1:20" ht="23.25" hidden="1" customHeight="1">
      <c r="A266" s="11"/>
      <c r="B266" s="35"/>
      <c r="C266" s="35"/>
      <c r="D266" s="35"/>
      <c r="E266" s="35"/>
      <c r="F266" s="80" t="s">
        <v>248</v>
      </c>
      <c r="G266" s="65"/>
      <c r="H266" s="65" t="s">
        <v>249</v>
      </c>
      <c r="I266" s="136">
        <v>170000</v>
      </c>
      <c r="J266" s="123">
        <v>170000</v>
      </c>
      <c r="K266" s="112">
        <f t="shared" si="237"/>
        <v>100</v>
      </c>
      <c r="L266" s="123"/>
      <c r="M266" s="123"/>
      <c r="N266" s="113"/>
      <c r="O266" s="112">
        <f t="shared" ref="O266" si="241">SUM(I266,L266)</f>
        <v>170000</v>
      </c>
      <c r="P266" s="134"/>
      <c r="Q266" s="116"/>
      <c r="R266" s="116"/>
      <c r="S266" s="123">
        <f t="shared" ref="S266" si="242">SUM(J266,M266)</f>
        <v>170000</v>
      </c>
      <c r="T266" s="124">
        <f t="shared" ref="T266:T267" si="243">SUM(S266/O266*100)</f>
        <v>100</v>
      </c>
    </row>
    <row r="267" spans="1:20" ht="42" hidden="1" customHeight="1">
      <c r="A267" s="11"/>
      <c r="B267" s="35"/>
      <c r="C267" s="35"/>
      <c r="D267" s="35"/>
      <c r="E267" s="35"/>
      <c r="F267" s="81" t="s">
        <v>250</v>
      </c>
      <c r="G267" s="25"/>
      <c r="H267" s="25" t="s">
        <v>251</v>
      </c>
      <c r="I267" s="123">
        <v>530000</v>
      </c>
      <c r="J267" s="123">
        <v>530000</v>
      </c>
      <c r="K267" s="112">
        <f t="shared" si="237"/>
        <v>100</v>
      </c>
      <c r="L267" s="123"/>
      <c r="M267" s="123"/>
      <c r="N267" s="113"/>
      <c r="O267" s="112">
        <f t="shared" si="236"/>
        <v>530000</v>
      </c>
      <c r="P267" s="134"/>
      <c r="Q267" s="116"/>
      <c r="R267" s="116"/>
      <c r="S267" s="123">
        <f>SUM(J267)</f>
        <v>530000</v>
      </c>
      <c r="T267" s="124">
        <f t="shared" si="243"/>
        <v>100</v>
      </c>
    </row>
    <row r="268" spans="1:20" ht="24.75" hidden="1" customHeight="1">
      <c r="A268" s="11"/>
      <c r="B268" s="35"/>
      <c r="C268" s="35"/>
      <c r="D268" s="35"/>
      <c r="E268" s="35"/>
      <c r="F268" s="19" t="s">
        <v>252</v>
      </c>
      <c r="G268" s="25"/>
      <c r="H268" s="25" t="s">
        <v>253</v>
      </c>
      <c r="I268" s="123">
        <v>18000</v>
      </c>
      <c r="J268" s="123">
        <v>18000</v>
      </c>
      <c r="K268" s="112">
        <f t="shared" si="237"/>
        <v>100</v>
      </c>
      <c r="L268" s="123">
        <v>0</v>
      </c>
      <c r="M268" s="123">
        <v>0</v>
      </c>
      <c r="N268" s="112">
        <v>0</v>
      </c>
      <c r="O268" s="112">
        <f t="shared" si="236"/>
        <v>18000</v>
      </c>
      <c r="P268" s="134"/>
      <c r="Q268" s="116"/>
      <c r="R268" s="116"/>
      <c r="S268" s="123">
        <f t="shared" si="235"/>
        <v>18000</v>
      </c>
      <c r="T268" s="124">
        <f t="shared" si="211"/>
        <v>100</v>
      </c>
    </row>
    <row r="269" spans="1:20" ht="19.149999999999999" hidden="1" customHeight="1">
      <c r="A269" s="11"/>
      <c r="B269" s="35"/>
      <c r="C269" s="35"/>
      <c r="D269" s="35"/>
      <c r="E269" s="35"/>
      <c r="F269" s="19" t="s">
        <v>254</v>
      </c>
      <c r="G269" s="25"/>
      <c r="H269" s="25" t="s">
        <v>255</v>
      </c>
      <c r="I269" s="123">
        <v>255145.60000000001</v>
      </c>
      <c r="J269" s="123">
        <v>255145.60000000001</v>
      </c>
      <c r="K269" s="112">
        <f t="shared" si="237"/>
        <v>100</v>
      </c>
      <c r="L269" s="123"/>
      <c r="M269" s="123"/>
      <c r="N269" s="112"/>
      <c r="O269" s="112">
        <f t="shared" si="236"/>
        <v>255145.60000000001</v>
      </c>
      <c r="P269" s="134"/>
      <c r="Q269" s="116"/>
      <c r="R269" s="116"/>
      <c r="S269" s="123">
        <f t="shared" si="235"/>
        <v>255145.60000000001</v>
      </c>
      <c r="T269" s="124">
        <f t="shared" si="211"/>
        <v>100</v>
      </c>
    </row>
    <row r="270" spans="1:20" ht="19.149999999999999" hidden="1" customHeight="1">
      <c r="A270" s="11"/>
      <c r="B270" s="35"/>
      <c r="C270" s="35"/>
      <c r="D270" s="35"/>
      <c r="E270" s="35"/>
      <c r="F270" s="80" t="s">
        <v>256</v>
      </c>
      <c r="G270" s="65"/>
      <c r="H270" s="65" t="s">
        <v>257</v>
      </c>
      <c r="I270" s="136">
        <v>0</v>
      </c>
      <c r="J270" s="123">
        <v>0</v>
      </c>
      <c r="K270" s="112">
        <v>0</v>
      </c>
      <c r="L270" s="123">
        <v>114910.9</v>
      </c>
      <c r="M270" s="123">
        <v>114910.9</v>
      </c>
      <c r="N270" s="112">
        <f t="shared" ref="N270:N274" si="244">SUM(M270/L270*100)</f>
        <v>100</v>
      </c>
      <c r="O270" s="112">
        <f t="shared" si="236"/>
        <v>114910.9</v>
      </c>
      <c r="P270" s="134"/>
      <c r="Q270" s="116"/>
      <c r="R270" s="116"/>
      <c r="S270" s="123">
        <f t="shared" si="235"/>
        <v>114910.9</v>
      </c>
      <c r="T270" s="124">
        <f t="shared" si="211"/>
        <v>100</v>
      </c>
    </row>
    <row r="271" spans="1:20" ht="19.149999999999999" hidden="1" customHeight="1">
      <c r="A271" s="11"/>
      <c r="B271" s="35"/>
      <c r="C271" s="35"/>
      <c r="D271" s="35"/>
      <c r="E271" s="35"/>
      <c r="F271" s="80" t="s">
        <v>256</v>
      </c>
      <c r="G271" s="65"/>
      <c r="H271" s="65" t="s">
        <v>258</v>
      </c>
      <c r="I271" s="136">
        <v>22462.86</v>
      </c>
      <c r="J271" s="123">
        <v>22462.86</v>
      </c>
      <c r="K271" s="112">
        <f t="shared" si="237"/>
        <v>100</v>
      </c>
      <c r="L271" s="123"/>
      <c r="M271" s="123"/>
      <c r="N271" s="112"/>
      <c r="O271" s="112">
        <f t="shared" si="236"/>
        <v>22462.86</v>
      </c>
      <c r="P271" s="134"/>
      <c r="Q271" s="116"/>
      <c r="R271" s="116"/>
      <c r="S271" s="123">
        <f t="shared" si="235"/>
        <v>22462.86</v>
      </c>
      <c r="T271" s="124">
        <f t="shared" si="211"/>
        <v>100</v>
      </c>
    </row>
    <row r="272" spans="1:20" ht="30" hidden="1" customHeight="1">
      <c r="A272" s="11"/>
      <c r="B272" s="35"/>
      <c r="C272" s="35"/>
      <c r="D272" s="35"/>
      <c r="E272" s="35"/>
      <c r="F272" s="19" t="s">
        <v>259</v>
      </c>
      <c r="G272" s="25"/>
      <c r="H272" s="25" t="s">
        <v>260</v>
      </c>
      <c r="I272" s="123"/>
      <c r="J272" s="123">
        <v>0</v>
      </c>
      <c r="K272" s="112">
        <v>0</v>
      </c>
      <c r="L272" s="123">
        <v>2606175</v>
      </c>
      <c r="M272" s="123">
        <v>2606174.67</v>
      </c>
      <c r="N272" s="112">
        <f t="shared" si="244"/>
        <v>99.99998733776512</v>
      </c>
      <c r="O272" s="112">
        <f t="shared" si="236"/>
        <v>2606175</v>
      </c>
      <c r="P272" s="134"/>
      <c r="Q272" s="116"/>
      <c r="R272" s="116"/>
      <c r="S272" s="123">
        <f t="shared" si="235"/>
        <v>2606174.67</v>
      </c>
      <c r="T272" s="124">
        <f t="shared" si="211"/>
        <v>99.99998733776512</v>
      </c>
    </row>
    <row r="273" spans="1:21" ht="25.15" hidden="1" customHeight="1">
      <c r="A273" s="11"/>
      <c r="B273" s="35"/>
      <c r="C273" s="35"/>
      <c r="D273" s="35"/>
      <c r="E273" s="35"/>
      <c r="F273" s="19" t="s">
        <v>259</v>
      </c>
      <c r="G273" s="25"/>
      <c r="H273" s="25" t="s">
        <v>261</v>
      </c>
      <c r="I273" s="123">
        <v>181210.19</v>
      </c>
      <c r="J273" s="123">
        <v>181210.19</v>
      </c>
      <c r="K273" s="112">
        <f t="shared" si="237"/>
        <v>100</v>
      </c>
      <c r="L273" s="123">
        <v>0</v>
      </c>
      <c r="M273" s="123">
        <v>0</v>
      </c>
      <c r="N273" s="113">
        <v>0</v>
      </c>
      <c r="O273" s="112">
        <f t="shared" si="236"/>
        <v>181210.19</v>
      </c>
      <c r="P273" s="134"/>
      <c r="Q273" s="116"/>
      <c r="R273" s="116"/>
      <c r="S273" s="123">
        <f t="shared" si="235"/>
        <v>181210.19</v>
      </c>
      <c r="T273" s="124">
        <f t="shared" si="211"/>
        <v>100</v>
      </c>
    </row>
    <row r="274" spans="1:21" ht="25.15" hidden="1" customHeight="1">
      <c r="A274" s="11"/>
      <c r="B274" s="35"/>
      <c r="C274" s="35"/>
      <c r="D274" s="35"/>
      <c r="E274" s="35"/>
      <c r="F274" s="82" t="s">
        <v>47</v>
      </c>
      <c r="G274" s="65"/>
      <c r="H274" s="65" t="s">
        <v>262</v>
      </c>
      <c r="I274" s="136">
        <v>0</v>
      </c>
      <c r="J274" s="123">
        <v>0</v>
      </c>
      <c r="K274" s="112">
        <v>0</v>
      </c>
      <c r="L274" s="123">
        <v>3000000</v>
      </c>
      <c r="M274" s="123">
        <v>3000000</v>
      </c>
      <c r="N274" s="112">
        <f t="shared" si="244"/>
        <v>100</v>
      </c>
      <c r="O274" s="112">
        <f t="shared" si="236"/>
        <v>3000000</v>
      </c>
      <c r="P274" s="134"/>
      <c r="Q274" s="116"/>
      <c r="R274" s="116"/>
      <c r="S274" s="123">
        <f t="shared" si="235"/>
        <v>3000000</v>
      </c>
      <c r="T274" s="124">
        <f t="shared" si="211"/>
        <v>100</v>
      </c>
    </row>
    <row r="275" spans="1:21" s="357" customFormat="1" ht="25.5" hidden="1" customHeight="1" thickBot="1">
      <c r="A275" s="347"/>
      <c r="B275" s="348"/>
      <c r="C275" s="348"/>
      <c r="D275" s="348"/>
      <c r="E275" s="348"/>
      <c r="F275" s="349" t="s">
        <v>252</v>
      </c>
      <c r="G275" s="350"/>
      <c r="H275" s="358" t="s">
        <v>253</v>
      </c>
      <c r="I275" s="351">
        <v>0</v>
      </c>
      <c r="J275" s="351">
        <v>0</v>
      </c>
      <c r="K275" s="352" t="e">
        <f t="shared" ref="K275" si="245">SUM(J275/I275*100)</f>
        <v>#DIV/0!</v>
      </c>
      <c r="L275" s="351"/>
      <c r="M275" s="351"/>
      <c r="N275" s="353"/>
      <c r="O275" s="352">
        <f t="shared" si="236"/>
        <v>0</v>
      </c>
      <c r="P275" s="354"/>
      <c r="Q275" s="355"/>
      <c r="R275" s="355"/>
      <c r="S275" s="351">
        <f t="shared" si="235"/>
        <v>0</v>
      </c>
      <c r="T275" s="356" t="e">
        <f t="shared" si="211"/>
        <v>#DIV/0!</v>
      </c>
    </row>
    <row r="276" spans="1:21" ht="25.15" hidden="1" customHeight="1">
      <c r="A276" s="11"/>
      <c r="B276" s="35"/>
      <c r="C276" s="35"/>
      <c r="D276" s="35"/>
      <c r="E276" s="35"/>
      <c r="F276" s="82" t="s">
        <v>47</v>
      </c>
      <c r="G276" s="65"/>
      <c r="H276" s="65" t="s">
        <v>263</v>
      </c>
      <c r="I276" s="136">
        <v>836296.12</v>
      </c>
      <c r="J276" s="123">
        <v>836296.12</v>
      </c>
      <c r="K276" s="112">
        <f t="shared" si="237"/>
        <v>100</v>
      </c>
      <c r="L276" s="123">
        <v>0</v>
      </c>
      <c r="M276" s="123">
        <v>0</v>
      </c>
      <c r="N276" s="113">
        <v>0</v>
      </c>
      <c r="O276" s="112">
        <f t="shared" si="236"/>
        <v>836296.12</v>
      </c>
      <c r="P276" s="134"/>
      <c r="Q276" s="116"/>
      <c r="R276" s="116"/>
      <c r="S276" s="123">
        <f t="shared" si="235"/>
        <v>836296.12</v>
      </c>
      <c r="T276" s="124">
        <f t="shared" si="211"/>
        <v>100</v>
      </c>
    </row>
    <row r="277" spans="1:21" s="193" customFormat="1" ht="31.5" customHeight="1">
      <c r="A277" s="191"/>
      <c r="B277" s="192"/>
      <c r="C277" s="192"/>
      <c r="D277" s="192"/>
      <c r="E277" s="192"/>
      <c r="F277" s="189" t="s">
        <v>650</v>
      </c>
      <c r="G277" s="148" t="s">
        <v>27</v>
      </c>
      <c r="H277" s="148" t="s">
        <v>651</v>
      </c>
      <c r="I277" s="154">
        <f>SUM(I278+I279+I280+I281+I282+I283+I284+I285+I286+I287+I288+I289)</f>
        <v>3117269.4899999998</v>
      </c>
      <c r="J277" s="154">
        <f>SUM(J278+J279+J280+J281+J282+J283+J284+J285+J286+J287+J288+J289)</f>
        <v>3117253.8499999996</v>
      </c>
      <c r="K277" s="149">
        <f t="shared" ref="K277:K278" si="246">SUM(J277/I277*100)</f>
        <v>99.999498278860713</v>
      </c>
      <c r="L277" s="154">
        <f>SUM(L282+L289)</f>
        <v>3710549.93</v>
      </c>
      <c r="M277" s="154">
        <f>SUM(M282+M289)</f>
        <v>3710549.93</v>
      </c>
      <c r="N277" s="149">
        <f t="shared" ref="N277:N282" si="247">SUM(M277/L277*100)</f>
        <v>100</v>
      </c>
      <c r="O277" s="154">
        <f>SUM(I277+L277)</f>
        <v>6827819.4199999999</v>
      </c>
      <c r="P277" s="154">
        <f t="shared" ref="P277:R277" si="248">SUM(J277+M277)</f>
        <v>6827803.7799999993</v>
      </c>
      <c r="Q277" s="154">
        <f t="shared" si="248"/>
        <v>199.9994982788607</v>
      </c>
      <c r="R277" s="154">
        <f t="shared" si="248"/>
        <v>10538369.35</v>
      </c>
      <c r="S277" s="154">
        <f>SUM(J277+M277)</f>
        <v>6827803.7799999993</v>
      </c>
      <c r="T277" s="155">
        <f t="shared" ref="T277:T279" si="249">SUM(S277/O277*100)</f>
        <v>99.999770937117134</v>
      </c>
      <c r="U277" s="398"/>
    </row>
    <row r="278" spans="1:21" ht="40.5" hidden="1" customHeight="1" thickBot="1">
      <c r="A278" s="11"/>
      <c r="B278" s="35"/>
      <c r="C278" s="35"/>
      <c r="D278" s="35"/>
      <c r="E278" s="35"/>
      <c r="F278" s="159" t="s">
        <v>661</v>
      </c>
      <c r="G278" s="25" t="s">
        <v>27</v>
      </c>
      <c r="H278" s="146" t="s">
        <v>652</v>
      </c>
      <c r="I278" s="123">
        <v>0</v>
      </c>
      <c r="J278" s="123">
        <v>0</v>
      </c>
      <c r="K278" s="112" t="e">
        <f t="shared" si="246"/>
        <v>#DIV/0!</v>
      </c>
      <c r="L278" s="123">
        <v>0</v>
      </c>
      <c r="M278" s="123">
        <v>0</v>
      </c>
      <c r="N278" s="149">
        <v>0</v>
      </c>
      <c r="O278" s="112">
        <f t="shared" ref="O278:O279" si="250">SUM(I278,L278)</f>
        <v>0</v>
      </c>
      <c r="P278" s="134"/>
      <c r="Q278" s="116"/>
      <c r="R278" s="116"/>
      <c r="S278" s="123">
        <f t="shared" ref="S278:S279" si="251">SUM(J278,M278)</f>
        <v>0</v>
      </c>
      <c r="T278" s="124" t="e">
        <f t="shared" si="249"/>
        <v>#DIV/0!</v>
      </c>
    </row>
    <row r="279" spans="1:21" ht="55.5" hidden="1" customHeight="1" thickBot="1">
      <c r="A279" s="11"/>
      <c r="B279" s="35"/>
      <c r="C279" s="35"/>
      <c r="D279" s="35"/>
      <c r="E279" s="35"/>
      <c r="F279" s="190" t="s">
        <v>662</v>
      </c>
      <c r="G279" s="25"/>
      <c r="H279" s="146" t="s">
        <v>653</v>
      </c>
      <c r="I279" s="123">
        <v>0</v>
      </c>
      <c r="J279" s="123">
        <v>0</v>
      </c>
      <c r="K279" s="112" t="e">
        <f t="shared" ref="K279" si="252">SUM(J279/I279*100)</f>
        <v>#DIV/0!</v>
      </c>
      <c r="L279" s="123"/>
      <c r="M279" s="123"/>
      <c r="N279" s="149">
        <v>0</v>
      </c>
      <c r="O279" s="112">
        <f t="shared" si="250"/>
        <v>0</v>
      </c>
      <c r="P279" s="134"/>
      <c r="Q279" s="116"/>
      <c r="R279" s="116"/>
      <c r="S279" s="123">
        <f t="shared" si="251"/>
        <v>0</v>
      </c>
      <c r="T279" s="124" t="e">
        <f t="shared" si="249"/>
        <v>#DIV/0!</v>
      </c>
    </row>
    <row r="280" spans="1:21" s="184" customFormat="1" ht="33.75" customHeight="1">
      <c r="A280" s="175"/>
      <c r="B280" s="275"/>
      <c r="C280" s="275"/>
      <c r="D280" s="275"/>
      <c r="E280" s="275"/>
      <c r="F280" s="228" t="s">
        <v>663</v>
      </c>
      <c r="G280" s="174" t="s">
        <v>27</v>
      </c>
      <c r="H280" s="174" t="s">
        <v>654</v>
      </c>
      <c r="I280" s="182">
        <v>630833</v>
      </c>
      <c r="J280" s="182">
        <v>630833</v>
      </c>
      <c r="K280" s="177">
        <f t="shared" ref="K280" si="253">SUM(J280/I280*100)</f>
        <v>100</v>
      </c>
      <c r="L280" s="182">
        <v>0</v>
      </c>
      <c r="M280" s="182">
        <v>0</v>
      </c>
      <c r="N280" s="178">
        <v>0</v>
      </c>
      <c r="O280" s="177">
        <f t="shared" ref="O280:O283" si="254">SUM(I280,L280)</f>
        <v>630833</v>
      </c>
      <c r="P280" s="287"/>
      <c r="Q280" s="181"/>
      <c r="R280" s="181"/>
      <c r="S280" s="182">
        <f t="shared" ref="S280:S283" si="255">SUM(J280,M280)</f>
        <v>630833</v>
      </c>
      <c r="T280" s="183">
        <f t="shared" ref="T280:T283" si="256">SUM(S280/O280*100)</f>
        <v>100</v>
      </c>
    </row>
    <row r="281" spans="1:21" ht="25.5" hidden="1" customHeight="1" thickBot="1">
      <c r="A281" s="11"/>
      <c r="B281" s="35"/>
      <c r="C281" s="35"/>
      <c r="D281" s="35"/>
      <c r="E281" s="35"/>
      <c r="F281" s="190" t="s">
        <v>252</v>
      </c>
      <c r="G281" s="25"/>
      <c r="H281" s="146" t="s">
        <v>655</v>
      </c>
      <c r="I281" s="123">
        <v>0</v>
      </c>
      <c r="J281" s="123">
        <v>0</v>
      </c>
      <c r="K281" s="112" t="e">
        <f t="shared" ref="K281" si="257">SUM(J281/I281*100)</f>
        <v>#DIV/0!</v>
      </c>
      <c r="L281" s="123"/>
      <c r="M281" s="123"/>
      <c r="N281" s="149" t="e">
        <f t="shared" si="247"/>
        <v>#DIV/0!</v>
      </c>
      <c r="O281" s="112">
        <f t="shared" si="254"/>
        <v>0</v>
      </c>
      <c r="P281" s="134"/>
      <c r="Q281" s="116"/>
      <c r="R281" s="116"/>
      <c r="S281" s="123">
        <f t="shared" si="255"/>
        <v>0</v>
      </c>
      <c r="T281" s="124" t="e">
        <f t="shared" si="256"/>
        <v>#DIV/0!</v>
      </c>
    </row>
    <row r="282" spans="1:21" ht="30.75" customHeight="1">
      <c r="A282" s="11"/>
      <c r="B282" s="35"/>
      <c r="C282" s="35"/>
      <c r="D282" s="35"/>
      <c r="E282" s="35"/>
      <c r="F282" s="167" t="s">
        <v>664</v>
      </c>
      <c r="G282" s="25" t="s">
        <v>27</v>
      </c>
      <c r="H282" s="146" t="s">
        <v>782</v>
      </c>
      <c r="I282" s="123">
        <v>0</v>
      </c>
      <c r="J282" s="123">
        <v>0</v>
      </c>
      <c r="K282" s="112">
        <v>0</v>
      </c>
      <c r="L282" s="123">
        <v>935550</v>
      </c>
      <c r="M282" s="123">
        <v>935550</v>
      </c>
      <c r="N282" s="150">
        <f t="shared" si="247"/>
        <v>100</v>
      </c>
      <c r="O282" s="112">
        <f t="shared" si="254"/>
        <v>935550</v>
      </c>
      <c r="P282" s="134"/>
      <c r="Q282" s="116"/>
      <c r="R282" s="116"/>
      <c r="S282" s="123">
        <f t="shared" si="255"/>
        <v>935550</v>
      </c>
      <c r="T282" s="124">
        <f t="shared" si="256"/>
        <v>100</v>
      </c>
    </row>
    <row r="283" spans="1:21" ht="34.5" customHeight="1">
      <c r="A283" s="11"/>
      <c r="B283" s="35"/>
      <c r="C283" s="35"/>
      <c r="D283" s="35"/>
      <c r="E283" s="421"/>
      <c r="F283" s="207" t="s">
        <v>664</v>
      </c>
      <c r="G283" s="71"/>
      <c r="H283" s="146" t="s">
        <v>782</v>
      </c>
      <c r="I283" s="123">
        <v>19759.150000000001</v>
      </c>
      <c r="J283" s="123">
        <v>19759.150000000001</v>
      </c>
      <c r="K283" s="112">
        <f t="shared" ref="K283" si="258">SUM(J283/I283*100)</f>
        <v>100</v>
      </c>
      <c r="L283" s="123"/>
      <c r="M283" s="123"/>
      <c r="N283" s="113"/>
      <c r="O283" s="112">
        <f t="shared" si="254"/>
        <v>19759.150000000001</v>
      </c>
      <c r="P283" s="134"/>
      <c r="Q283" s="116"/>
      <c r="R283" s="116"/>
      <c r="S283" s="123">
        <f t="shared" si="255"/>
        <v>19759.150000000001</v>
      </c>
      <c r="T283" s="124">
        <f t="shared" si="256"/>
        <v>100</v>
      </c>
    </row>
    <row r="284" spans="1:21" ht="22.5" customHeight="1">
      <c r="A284" s="11"/>
      <c r="B284" s="35"/>
      <c r="C284" s="35"/>
      <c r="D284" s="35"/>
      <c r="E284" s="35"/>
      <c r="F284" s="422" t="s">
        <v>665</v>
      </c>
      <c r="G284" s="25" t="s">
        <v>27</v>
      </c>
      <c r="H284" s="146" t="s">
        <v>656</v>
      </c>
      <c r="I284" s="123">
        <v>300000</v>
      </c>
      <c r="J284" s="123">
        <v>299984.36</v>
      </c>
      <c r="K284" s="112">
        <f t="shared" ref="K284" si="259">SUM(J284/I284*100)</f>
        <v>99.994786666666656</v>
      </c>
      <c r="L284" s="123">
        <v>0</v>
      </c>
      <c r="M284" s="123">
        <v>0</v>
      </c>
      <c r="N284" s="113">
        <v>0</v>
      </c>
      <c r="O284" s="112">
        <f t="shared" ref="O284:O286" si="260">SUM(I284,L284)</f>
        <v>300000</v>
      </c>
      <c r="P284" s="134"/>
      <c r="Q284" s="116"/>
      <c r="R284" s="116"/>
      <c r="S284" s="123">
        <f t="shared" ref="S284:S286" si="261">SUM(J284,M284)</f>
        <v>299984.36</v>
      </c>
      <c r="T284" s="124">
        <f t="shared" ref="T284:T286" si="262">SUM(S284/O284*100)</f>
        <v>99.994786666666656</v>
      </c>
    </row>
    <row r="285" spans="1:21" ht="27" customHeight="1">
      <c r="A285" s="11"/>
      <c r="B285" s="35"/>
      <c r="C285" s="35"/>
      <c r="D285" s="35"/>
      <c r="E285" s="421"/>
      <c r="F285" s="207" t="s">
        <v>254</v>
      </c>
      <c r="G285" s="71"/>
      <c r="H285" s="146" t="s">
        <v>657</v>
      </c>
      <c r="I285" s="123">
        <v>46500</v>
      </c>
      <c r="J285" s="123">
        <v>46500</v>
      </c>
      <c r="K285" s="112">
        <f t="shared" ref="K285:K286" si="263">SUM(J285/I285*100)</f>
        <v>100</v>
      </c>
      <c r="L285" s="123"/>
      <c r="M285" s="123"/>
      <c r="N285" s="113"/>
      <c r="O285" s="112">
        <f t="shared" si="260"/>
        <v>46500</v>
      </c>
      <c r="P285" s="134"/>
      <c r="Q285" s="116"/>
      <c r="R285" s="116"/>
      <c r="S285" s="123">
        <f t="shared" si="261"/>
        <v>46500</v>
      </c>
      <c r="T285" s="124">
        <f t="shared" si="262"/>
        <v>100</v>
      </c>
    </row>
    <row r="286" spans="1:21" ht="34.5" customHeight="1">
      <c r="A286" s="11"/>
      <c r="B286" s="35"/>
      <c r="C286" s="35"/>
      <c r="D286" s="35"/>
      <c r="E286" s="421"/>
      <c r="F286" s="207" t="s">
        <v>666</v>
      </c>
      <c r="G286" s="71"/>
      <c r="H286" s="146" t="s">
        <v>658</v>
      </c>
      <c r="I286" s="123">
        <v>2085347.04</v>
      </c>
      <c r="J286" s="123">
        <v>2085347.04</v>
      </c>
      <c r="K286" s="112">
        <f t="shared" si="263"/>
        <v>100</v>
      </c>
      <c r="L286" s="123"/>
      <c r="M286" s="123"/>
      <c r="N286" s="113"/>
      <c r="O286" s="112">
        <f t="shared" si="260"/>
        <v>2085347.04</v>
      </c>
      <c r="P286" s="134"/>
      <c r="Q286" s="116"/>
      <c r="R286" s="116"/>
      <c r="S286" s="123">
        <f t="shared" si="261"/>
        <v>2085347.04</v>
      </c>
      <c r="T286" s="124">
        <f t="shared" si="262"/>
        <v>100</v>
      </c>
    </row>
    <row r="287" spans="1:21" s="184" customFormat="1" ht="15" hidden="1" customHeight="1" thickBot="1">
      <c r="A287" s="175"/>
      <c r="B287" s="275"/>
      <c r="C287" s="275"/>
      <c r="D287" s="275"/>
      <c r="E287" s="275"/>
      <c r="F287" s="429" t="s">
        <v>667</v>
      </c>
      <c r="G287" s="174" t="s">
        <v>27</v>
      </c>
      <c r="H287" s="174" t="s">
        <v>659</v>
      </c>
      <c r="I287" s="182">
        <v>0</v>
      </c>
      <c r="J287" s="182">
        <v>0</v>
      </c>
      <c r="K287" s="177" t="e">
        <f t="shared" ref="K287" si="264">SUM(J287/I287*100)</f>
        <v>#DIV/0!</v>
      </c>
      <c r="L287" s="182">
        <v>0</v>
      </c>
      <c r="M287" s="182">
        <v>0</v>
      </c>
      <c r="N287" s="178">
        <v>0</v>
      </c>
      <c r="O287" s="177">
        <f t="shared" ref="O287:O289" si="265">SUM(I287,L287)</f>
        <v>0</v>
      </c>
      <c r="P287" s="287"/>
      <c r="Q287" s="181"/>
      <c r="R287" s="181"/>
      <c r="S287" s="182">
        <f t="shared" ref="S287:S289" si="266">SUM(J287,M287)</f>
        <v>0</v>
      </c>
      <c r="T287" s="183" t="e">
        <f t="shared" ref="T287:T297" si="267">SUM(S287/O287*100)</f>
        <v>#DIV/0!</v>
      </c>
    </row>
    <row r="288" spans="1:21" s="357" customFormat="1" ht="25.5" customHeight="1">
      <c r="A288" s="347"/>
      <c r="B288" s="348"/>
      <c r="C288" s="348"/>
      <c r="D288" s="348"/>
      <c r="E288" s="426"/>
      <c r="F288" s="428" t="s">
        <v>252</v>
      </c>
      <c r="G288" s="427"/>
      <c r="H288" s="358" t="s">
        <v>655</v>
      </c>
      <c r="I288" s="351">
        <v>6800</v>
      </c>
      <c r="J288" s="351">
        <v>6800</v>
      </c>
      <c r="K288" s="352">
        <f t="shared" ref="K288" si="268">SUM(J288/I288*100)</f>
        <v>100</v>
      </c>
      <c r="L288" s="351"/>
      <c r="M288" s="351"/>
      <c r="N288" s="353"/>
      <c r="O288" s="352">
        <f t="shared" si="265"/>
        <v>6800</v>
      </c>
      <c r="P288" s="354"/>
      <c r="Q288" s="355"/>
      <c r="R288" s="355"/>
      <c r="S288" s="351">
        <f t="shared" si="266"/>
        <v>6800</v>
      </c>
      <c r="T288" s="356">
        <f t="shared" si="267"/>
        <v>100</v>
      </c>
    </row>
    <row r="289" spans="1:21" s="343" customFormat="1" ht="24" customHeight="1">
      <c r="A289" s="338"/>
      <c r="B289" s="339"/>
      <c r="C289" s="339"/>
      <c r="D289" s="339"/>
      <c r="E289" s="424"/>
      <c r="F289" s="207" t="s">
        <v>47</v>
      </c>
      <c r="G289" s="206"/>
      <c r="H289" s="146" t="s">
        <v>660</v>
      </c>
      <c r="I289" s="151">
        <v>28030.3</v>
      </c>
      <c r="J289" s="151">
        <v>28030.3</v>
      </c>
      <c r="K289" s="150">
        <f t="shared" ref="K289" si="269">SUM(J289/I289*100)</f>
        <v>100</v>
      </c>
      <c r="L289" s="151">
        <v>2774999.93</v>
      </c>
      <c r="M289" s="151">
        <v>2774999.93</v>
      </c>
      <c r="N289" s="150">
        <f t="shared" ref="N289:N291" si="270">SUM(M289/L289*100)</f>
        <v>100</v>
      </c>
      <c r="O289" s="150">
        <f t="shared" si="265"/>
        <v>2803030.23</v>
      </c>
      <c r="P289" s="341"/>
      <c r="Q289" s="342"/>
      <c r="R289" s="342"/>
      <c r="S289" s="151">
        <f t="shared" si="266"/>
        <v>2803030.23</v>
      </c>
      <c r="T289" s="156">
        <f t="shared" si="267"/>
        <v>100</v>
      </c>
    </row>
    <row r="290" spans="1:21" s="193" customFormat="1" ht="31.5" customHeight="1">
      <c r="A290" s="191"/>
      <c r="B290" s="192"/>
      <c r="C290" s="192"/>
      <c r="D290" s="192"/>
      <c r="E290" s="192"/>
      <c r="F290" s="425" t="s">
        <v>668</v>
      </c>
      <c r="G290" s="148" t="s">
        <v>27</v>
      </c>
      <c r="H290" s="148" t="s">
        <v>669</v>
      </c>
      <c r="I290" s="154">
        <f>SUM(I291:I292)</f>
        <v>100444.31</v>
      </c>
      <c r="J290" s="154">
        <f>SUM(J291:J292)</f>
        <v>100444.31</v>
      </c>
      <c r="K290" s="149">
        <f t="shared" ref="K290" si="271">SUM(J290/I290*100)</f>
        <v>100</v>
      </c>
      <c r="L290" s="154">
        <f>SUM(L291:L292)</f>
        <v>171237.48</v>
      </c>
      <c r="M290" s="154">
        <f>SUM(M291:M292)</f>
        <v>171237.48</v>
      </c>
      <c r="N290" s="149">
        <f t="shared" si="270"/>
        <v>100</v>
      </c>
      <c r="O290" s="154">
        <f>SUM(I290+L290)</f>
        <v>271681.79000000004</v>
      </c>
      <c r="P290" s="187"/>
      <c r="Q290" s="188"/>
      <c r="R290" s="188"/>
      <c r="S290" s="154">
        <f>SUM(J290+M290)</f>
        <v>271681.79000000004</v>
      </c>
      <c r="T290" s="155">
        <f t="shared" si="267"/>
        <v>100</v>
      </c>
    </row>
    <row r="291" spans="1:21" ht="20.25" customHeight="1">
      <c r="A291" s="11"/>
      <c r="B291" s="35"/>
      <c r="C291" s="35"/>
      <c r="D291" s="35"/>
      <c r="E291" s="35"/>
      <c r="F291" s="167" t="s">
        <v>256</v>
      </c>
      <c r="G291" s="25" t="s">
        <v>27</v>
      </c>
      <c r="H291" s="146" t="s">
        <v>670</v>
      </c>
      <c r="I291" s="123">
        <v>0</v>
      </c>
      <c r="J291" s="123">
        <v>0</v>
      </c>
      <c r="K291" s="112">
        <v>0</v>
      </c>
      <c r="L291" s="123">
        <v>171237.48</v>
      </c>
      <c r="M291" s="123">
        <v>171237.48</v>
      </c>
      <c r="N291" s="150">
        <f t="shared" si="270"/>
        <v>100</v>
      </c>
      <c r="O291" s="112">
        <f t="shared" ref="O291:O292" si="272">SUM(I291,L291)</f>
        <v>171237.48</v>
      </c>
      <c r="P291" s="134"/>
      <c r="Q291" s="116"/>
      <c r="R291" s="116"/>
      <c r="S291" s="123">
        <f t="shared" ref="S291:S293" si="273">SUM(J291,M291)</f>
        <v>171237.48</v>
      </c>
      <c r="T291" s="124">
        <f t="shared" si="267"/>
        <v>100</v>
      </c>
    </row>
    <row r="292" spans="1:21" ht="21.75" customHeight="1">
      <c r="A292" s="11"/>
      <c r="B292" s="35"/>
      <c r="C292" s="35"/>
      <c r="D292" s="35"/>
      <c r="E292" s="421"/>
      <c r="F292" s="207" t="s">
        <v>256</v>
      </c>
      <c r="G292" s="71"/>
      <c r="H292" s="146" t="s">
        <v>670</v>
      </c>
      <c r="I292" s="123">
        <v>100444.31</v>
      </c>
      <c r="J292" s="123">
        <v>100444.31</v>
      </c>
      <c r="K292" s="112">
        <f t="shared" ref="K292" si="274">SUM(J292/I292*100)</f>
        <v>100</v>
      </c>
      <c r="L292" s="123"/>
      <c r="M292" s="123"/>
      <c r="N292" s="113"/>
      <c r="O292" s="112">
        <f t="shared" si="272"/>
        <v>100444.31</v>
      </c>
      <c r="P292" s="134"/>
      <c r="Q292" s="116"/>
      <c r="R292" s="116"/>
      <c r="S292" s="123">
        <f t="shared" si="273"/>
        <v>100444.31</v>
      </c>
      <c r="T292" s="124">
        <f t="shared" si="267"/>
        <v>100</v>
      </c>
    </row>
    <row r="293" spans="1:21" s="1" customFormat="1" ht="43.5" customHeight="1">
      <c r="A293" s="21" t="s">
        <v>225</v>
      </c>
      <c r="B293" s="73" t="s">
        <v>95</v>
      </c>
      <c r="C293" s="73" t="s">
        <v>226</v>
      </c>
      <c r="D293" s="73"/>
      <c r="E293" s="73"/>
      <c r="F293" s="417" t="s">
        <v>671</v>
      </c>
      <c r="G293" s="40" t="s">
        <v>16</v>
      </c>
      <c r="H293" s="148" t="s">
        <v>672</v>
      </c>
      <c r="I293" s="119">
        <f>SUM(I294)</f>
        <v>2055168.08</v>
      </c>
      <c r="J293" s="119">
        <f>SUM(J294)</f>
        <v>2055168.08</v>
      </c>
      <c r="K293" s="113">
        <f t="shared" ref="K293:K295" si="275">SUM(J293/I293*100)</f>
        <v>100</v>
      </c>
      <c r="L293" s="119">
        <f>SUM(L294)</f>
        <v>7995198.8499999996</v>
      </c>
      <c r="M293" s="119">
        <f>SUM(M294)</f>
        <v>7995198.8499999996</v>
      </c>
      <c r="N293" s="149">
        <f t="shared" ref="N293:N299" si="276">SUM(M293/L293*100)</f>
        <v>100</v>
      </c>
      <c r="O293" s="113">
        <f>SUM(O294)</f>
        <v>10050366.93</v>
      </c>
      <c r="P293" s="134"/>
      <c r="Q293" s="116"/>
      <c r="R293" s="116"/>
      <c r="S293" s="119">
        <f t="shared" si="273"/>
        <v>10050366.93</v>
      </c>
      <c r="T293" s="118">
        <f t="shared" si="267"/>
        <v>100</v>
      </c>
    </row>
    <row r="294" spans="1:21" s="193" customFormat="1" ht="21" customHeight="1">
      <c r="A294" s="191"/>
      <c r="B294" s="192"/>
      <c r="C294" s="192"/>
      <c r="D294" s="192"/>
      <c r="E294" s="192"/>
      <c r="F294" s="189" t="s">
        <v>673</v>
      </c>
      <c r="G294" s="148" t="s">
        <v>27</v>
      </c>
      <c r="H294" s="148" t="s">
        <v>674</v>
      </c>
      <c r="I294" s="154">
        <f>SUM(I295+I297+I298+I299+I296)</f>
        <v>2055168.08</v>
      </c>
      <c r="J294" s="154">
        <f>SUM(J295+J297+J298+J299+J296)</f>
        <v>2055168.08</v>
      </c>
      <c r="K294" s="149">
        <f t="shared" si="275"/>
        <v>100</v>
      </c>
      <c r="L294" s="154">
        <f>SUM(L295+L297+L298+L299)</f>
        <v>7995198.8499999996</v>
      </c>
      <c r="M294" s="154">
        <f>SUM(M299)</f>
        <v>7995198.8499999996</v>
      </c>
      <c r="N294" s="149">
        <f t="shared" si="276"/>
        <v>100</v>
      </c>
      <c r="O294" s="154">
        <f>SUM(I294+L294)</f>
        <v>10050366.93</v>
      </c>
      <c r="P294" s="187"/>
      <c r="Q294" s="188"/>
      <c r="R294" s="188"/>
      <c r="S294" s="154">
        <f>SUM(J294+M294)</f>
        <v>10050366.93</v>
      </c>
      <c r="T294" s="155">
        <f t="shared" si="267"/>
        <v>100</v>
      </c>
    </row>
    <row r="295" spans="1:21" ht="21" customHeight="1">
      <c r="A295" s="11"/>
      <c r="B295" s="35"/>
      <c r="C295" s="35"/>
      <c r="D295" s="35"/>
      <c r="E295" s="35"/>
      <c r="F295" s="159" t="s">
        <v>678</v>
      </c>
      <c r="G295" s="25" t="s">
        <v>27</v>
      </c>
      <c r="H295" s="146" t="s">
        <v>675</v>
      </c>
      <c r="I295" s="123">
        <v>106119.73</v>
      </c>
      <c r="J295" s="123">
        <v>106119.73</v>
      </c>
      <c r="K295" s="112">
        <f t="shared" si="275"/>
        <v>100</v>
      </c>
      <c r="L295" s="123">
        <v>0</v>
      </c>
      <c r="M295" s="123">
        <v>0</v>
      </c>
      <c r="N295" s="149">
        <v>0</v>
      </c>
      <c r="O295" s="112">
        <f t="shared" ref="O295:O299" si="277">SUM(I295,L295)</f>
        <v>106119.73</v>
      </c>
      <c r="P295" s="134"/>
      <c r="Q295" s="116"/>
      <c r="R295" s="116"/>
      <c r="S295" s="123">
        <f t="shared" ref="S295:S299" si="278">SUM(J295,M295)</f>
        <v>106119.73</v>
      </c>
      <c r="T295" s="124">
        <f t="shared" si="267"/>
        <v>100</v>
      </c>
    </row>
    <row r="296" spans="1:21" ht="21" customHeight="1">
      <c r="A296" s="11"/>
      <c r="B296" s="35"/>
      <c r="C296" s="35"/>
      <c r="D296" s="35"/>
      <c r="E296" s="35"/>
      <c r="F296" s="167" t="s">
        <v>814</v>
      </c>
      <c r="G296" s="25" t="s">
        <v>27</v>
      </c>
      <c r="H296" s="146" t="s">
        <v>813</v>
      </c>
      <c r="I296" s="123">
        <v>414280.52</v>
      </c>
      <c r="J296" s="123">
        <v>414280.52</v>
      </c>
      <c r="K296" s="112">
        <f t="shared" ref="K296" si="279">SUM(J296/I296*100)</f>
        <v>100</v>
      </c>
      <c r="L296" s="123">
        <v>0</v>
      </c>
      <c r="M296" s="123">
        <v>0</v>
      </c>
      <c r="N296" s="149">
        <v>0</v>
      </c>
      <c r="O296" s="112">
        <f t="shared" ref="O296" si="280">SUM(I296,L296)</f>
        <v>414280.52</v>
      </c>
      <c r="P296" s="134"/>
      <c r="Q296" s="116"/>
      <c r="R296" s="116"/>
      <c r="S296" s="123">
        <f t="shared" ref="S296" si="281">SUM(J296,M296)</f>
        <v>414280.52</v>
      </c>
      <c r="T296" s="124">
        <f t="shared" ref="T296" si="282">SUM(S296/O296*100)</f>
        <v>100</v>
      </c>
    </row>
    <row r="297" spans="1:21" ht="29.25" customHeight="1">
      <c r="A297" s="11"/>
      <c r="B297" s="35"/>
      <c r="C297" s="35"/>
      <c r="D297" s="35"/>
      <c r="E297" s="421"/>
      <c r="F297" s="207" t="s">
        <v>679</v>
      </c>
      <c r="G297" s="71"/>
      <c r="H297" s="146" t="s">
        <v>676</v>
      </c>
      <c r="I297" s="123">
        <v>24800</v>
      </c>
      <c r="J297" s="123">
        <v>24800</v>
      </c>
      <c r="K297" s="112">
        <f t="shared" ref="K297:K298" si="283">SUM(J297/I297*100)</f>
        <v>100</v>
      </c>
      <c r="L297" s="123"/>
      <c r="M297" s="123"/>
      <c r="N297" s="149">
        <v>0</v>
      </c>
      <c r="O297" s="112">
        <f t="shared" si="277"/>
        <v>24800</v>
      </c>
      <c r="P297" s="134"/>
      <c r="Q297" s="116"/>
      <c r="R297" s="116"/>
      <c r="S297" s="123">
        <f t="shared" si="278"/>
        <v>24800</v>
      </c>
      <c r="T297" s="124">
        <f t="shared" si="267"/>
        <v>100</v>
      </c>
    </row>
    <row r="298" spans="1:21" ht="32.25" customHeight="1">
      <c r="A298" s="11"/>
      <c r="B298" s="35"/>
      <c r="C298" s="35"/>
      <c r="D298" s="35"/>
      <c r="E298" s="35"/>
      <c r="F298" s="422" t="s">
        <v>680</v>
      </c>
      <c r="G298" s="25" t="s">
        <v>27</v>
      </c>
      <c r="H298" s="146" t="s">
        <v>677</v>
      </c>
      <c r="I298" s="123">
        <v>1509967.83</v>
      </c>
      <c r="J298" s="123">
        <v>1509967.83</v>
      </c>
      <c r="K298" s="112">
        <f t="shared" si="283"/>
        <v>100</v>
      </c>
      <c r="L298" s="123">
        <v>0</v>
      </c>
      <c r="M298" s="123">
        <v>0</v>
      </c>
      <c r="N298" s="149">
        <v>0</v>
      </c>
      <c r="O298" s="112">
        <f t="shared" si="277"/>
        <v>1509967.83</v>
      </c>
      <c r="P298" s="134"/>
      <c r="Q298" s="116"/>
      <c r="R298" s="116"/>
      <c r="S298" s="123">
        <f t="shared" si="278"/>
        <v>1509967.83</v>
      </c>
      <c r="T298" s="124">
        <f t="shared" ref="T298:T299" si="284">SUM(S298/O298*100)</f>
        <v>100</v>
      </c>
    </row>
    <row r="299" spans="1:21" ht="26.25" customHeight="1">
      <c r="A299" s="11"/>
      <c r="B299" s="35"/>
      <c r="C299" s="35"/>
      <c r="D299" s="35"/>
      <c r="E299" s="421"/>
      <c r="F299" s="207" t="s">
        <v>680</v>
      </c>
      <c r="G299" s="71"/>
      <c r="H299" s="146" t="s">
        <v>677</v>
      </c>
      <c r="I299" s="123">
        <v>0</v>
      </c>
      <c r="J299" s="123">
        <v>0</v>
      </c>
      <c r="K299" s="112">
        <v>0</v>
      </c>
      <c r="L299" s="123">
        <v>7995198.8499999996</v>
      </c>
      <c r="M299" s="123">
        <v>7995198.8499999996</v>
      </c>
      <c r="N299" s="150">
        <f t="shared" si="276"/>
        <v>100</v>
      </c>
      <c r="O299" s="112">
        <f t="shared" si="277"/>
        <v>7995198.8499999996</v>
      </c>
      <c r="P299" s="134"/>
      <c r="Q299" s="116"/>
      <c r="R299" s="116"/>
      <c r="S299" s="123">
        <f t="shared" si="278"/>
        <v>7995198.8499999996</v>
      </c>
      <c r="T299" s="124">
        <f t="shared" si="284"/>
        <v>100</v>
      </c>
    </row>
    <row r="300" spans="1:21" s="274" customFormat="1" ht="57" customHeight="1">
      <c r="A300" s="271" t="s">
        <v>264</v>
      </c>
      <c r="B300" s="272"/>
      <c r="C300" s="272"/>
      <c r="D300" s="272"/>
      <c r="E300" s="272"/>
      <c r="F300" s="423" t="s">
        <v>681</v>
      </c>
      <c r="G300" s="225" t="s">
        <v>16</v>
      </c>
      <c r="H300" s="225" t="s">
        <v>265</v>
      </c>
      <c r="I300" s="204">
        <f>SUM(I301+I303+I307+I313+I318+I320)</f>
        <v>49689703.309999995</v>
      </c>
      <c r="J300" s="204">
        <f>SUM(J301+J303+J307+J313+J318+J320)</f>
        <v>44357994.710000001</v>
      </c>
      <c r="K300" s="178">
        <f t="shared" ref="K300:K335" si="285">SUM(J300/I300*100)</f>
        <v>89.269993087427039</v>
      </c>
      <c r="L300" s="204">
        <f>SUM(L307+L313+L320)</f>
        <v>38201863.590000004</v>
      </c>
      <c r="M300" s="204">
        <f>SUM(M307+M313+M320)</f>
        <v>33219073.059999999</v>
      </c>
      <c r="N300" s="178">
        <f>SUM(M300/L300*100)</f>
        <v>86.956682052274701</v>
      </c>
      <c r="O300" s="204">
        <f>SUM(I300+L300)</f>
        <v>87891566.900000006</v>
      </c>
      <c r="P300" s="204">
        <f t="shared" ref="P300:R300" si="286">SUM(J300+M300)</f>
        <v>77577067.769999996</v>
      </c>
      <c r="Q300" s="204">
        <f t="shared" si="286"/>
        <v>176.22667513970174</v>
      </c>
      <c r="R300" s="204">
        <f t="shared" si="286"/>
        <v>126093430.49000001</v>
      </c>
      <c r="S300" s="204">
        <f>SUM(S301+S303+S307+S318+S320)</f>
        <v>77577067.769999996</v>
      </c>
      <c r="T300" s="273">
        <f t="shared" ref="T300:T335" si="287">SUM(S300/O300*100)</f>
        <v>88.264517866958172</v>
      </c>
      <c r="U300" s="407"/>
    </row>
    <row r="301" spans="1:21" s="193" customFormat="1">
      <c r="A301" s="191"/>
      <c r="B301" s="192"/>
      <c r="C301" s="192"/>
      <c r="D301" s="192"/>
      <c r="E301" s="192"/>
      <c r="F301" s="236" t="s">
        <v>266</v>
      </c>
      <c r="G301" s="148" t="s">
        <v>19</v>
      </c>
      <c r="H301" s="148" t="s">
        <v>267</v>
      </c>
      <c r="I301" s="154">
        <f>SUM(I302)</f>
        <v>11295078.52</v>
      </c>
      <c r="J301" s="154">
        <f>SUM(J302)</f>
        <v>7499690.8799999999</v>
      </c>
      <c r="K301" s="149">
        <f t="shared" si="285"/>
        <v>66.397864049554215</v>
      </c>
      <c r="L301" s="154">
        <v>0</v>
      </c>
      <c r="M301" s="154">
        <v>0</v>
      </c>
      <c r="N301" s="178">
        <v>0</v>
      </c>
      <c r="O301" s="149">
        <f t="shared" ref="O301:O334" si="288">SUM(I301,L301)</f>
        <v>11295078.52</v>
      </c>
      <c r="P301" s="187"/>
      <c r="Q301" s="188"/>
      <c r="R301" s="188"/>
      <c r="S301" s="154">
        <f t="shared" ref="S301:S334" si="289">SUM(J301,M301)</f>
        <v>7499690.8799999999</v>
      </c>
      <c r="T301" s="155">
        <f t="shared" si="287"/>
        <v>66.397864049554215</v>
      </c>
    </row>
    <row r="302" spans="1:21" ht="15" customHeight="1">
      <c r="A302" s="7" t="s">
        <v>268</v>
      </c>
      <c r="B302" s="12" t="s">
        <v>19</v>
      </c>
      <c r="C302" s="12" t="s">
        <v>269</v>
      </c>
      <c r="D302" s="12"/>
      <c r="E302" s="12"/>
      <c r="F302" s="67" t="s">
        <v>270</v>
      </c>
      <c r="G302" s="25" t="s">
        <v>19</v>
      </c>
      <c r="H302" s="25" t="s">
        <v>271</v>
      </c>
      <c r="I302" s="123">
        <v>11295078.52</v>
      </c>
      <c r="J302" s="123">
        <v>7499690.8799999999</v>
      </c>
      <c r="K302" s="112">
        <f t="shared" si="285"/>
        <v>66.397864049554215</v>
      </c>
      <c r="L302" s="123">
        <v>0</v>
      </c>
      <c r="M302" s="123">
        <v>0</v>
      </c>
      <c r="N302" s="178">
        <v>0</v>
      </c>
      <c r="O302" s="112">
        <f t="shared" si="288"/>
        <v>11295078.52</v>
      </c>
      <c r="P302" s="134"/>
      <c r="Q302" s="116"/>
      <c r="R302" s="116"/>
      <c r="S302" s="123">
        <f t="shared" si="289"/>
        <v>7499690.8799999999</v>
      </c>
      <c r="T302" s="124">
        <f t="shared" si="287"/>
        <v>66.397864049554215</v>
      </c>
    </row>
    <row r="303" spans="1:21" ht="24" customHeight="1">
      <c r="A303" s="7"/>
      <c r="B303" s="12"/>
      <c r="C303" s="12"/>
      <c r="D303" s="12"/>
      <c r="E303" s="12"/>
      <c r="F303" s="18" t="s">
        <v>272</v>
      </c>
      <c r="G303" s="25" t="s">
        <v>19</v>
      </c>
      <c r="H303" s="148" t="s">
        <v>273</v>
      </c>
      <c r="I303" s="154">
        <f>SUM(I304:I306)</f>
        <v>850000</v>
      </c>
      <c r="J303" s="154">
        <f>SUM(J304:J306)</f>
        <v>820844</v>
      </c>
      <c r="K303" s="149">
        <f t="shared" si="285"/>
        <v>96.569882352941178</v>
      </c>
      <c r="L303" s="123">
        <f>SUM(L304:L306)</f>
        <v>0</v>
      </c>
      <c r="M303" s="123">
        <f>SUM(M304:M306)</f>
        <v>0</v>
      </c>
      <c r="N303" s="178">
        <v>0</v>
      </c>
      <c r="O303" s="154">
        <f>SUM(O304:O306)</f>
        <v>850000</v>
      </c>
      <c r="P303" s="134"/>
      <c r="Q303" s="116"/>
      <c r="R303" s="116"/>
      <c r="S303" s="154">
        <f>SUM(S304:S306)</f>
        <v>820844</v>
      </c>
      <c r="T303" s="155">
        <f t="shared" si="287"/>
        <v>96.569882352941178</v>
      </c>
    </row>
    <row r="304" spans="1:21" ht="16.899999999999999" customHeight="1">
      <c r="A304" s="7"/>
      <c r="B304" s="12"/>
      <c r="C304" s="12"/>
      <c r="D304" s="12"/>
      <c r="E304" s="12"/>
      <c r="F304" s="67" t="s">
        <v>274</v>
      </c>
      <c r="G304" s="25"/>
      <c r="H304" s="25" t="s">
        <v>275</v>
      </c>
      <c r="I304" s="123">
        <v>850000</v>
      </c>
      <c r="J304" s="123">
        <v>820844</v>
      </c>
      <c r="K304" s="112">
        <f t="shared" si="285"/>
        <v>96.569882352941178</v>
      </c>
      <c r="L304" s="123"/>
      <c r="M304" s="123">
        <v>0</v>
      </c>
      <c r="N304" s="178">
        <v>0</v>
      </c>
      <c r="O304" s="112">
        <f t="shared" si="288"/>
        <v>850000</v>
      </c>
      <c r="P304" s="134"/>
      <c r="Q304" s="116"/>
      <c r="R304" s="116"/>
      <c r="S304" s="123">
        <f t="shared" si="289"/>
        <v>820844</v>
      </c>
      <c r="T304" s="124">
        <f t="shared" si="287"/>
        <v>96.569882352941178</v>
      </c>
    </row>
    <row r="305" spans="1:20" ht="26.25" hidden="1" customHeight="1">
      <c r="A305" s="7"/>
      <c r="B305" s="12"/>
      <c r="C305" s="12"/>
      <c r="D305" s="12"/>
      <c r="E305" s="12"/>
      <c r="F305" s="82" t="s">
        <v>47</v>
      </c>
      <c r="G305" s="65"/>
      <c r="H305" s="65" t="s">
        <v>276</v>
      </c>
      <c r="I305" s="136">
        <v>0</v>
      </c>
      <c r="J305" s="123">
        <v>0</v>
      </c>
      <c r="K305" s="112">
        <v>0</v>
      </c>
      <c r="L305" s="123">
        <v>0</v>
      </c>
      <c r="M305" s="123">
        <v>0</v>
      </c>
      <c r="N305" s="178" t="e">
        <f t="shared" ref="N305:N307" si="290">SUM(M305/L305*100)</f>
        <v>#DIV/0!</v>
      </c>
      <c r="O305" s="112">
        <f t="shared" ref="O305:O306" si="291">SUM(I305,L305)</f>
        <v>0</v>
      </c>
      <c r="P305" s="134"/>
      <c r="Q305" s="116"/>
      <c r="R305" s="116"/>
      <c r="S305" s="123">
        <f t="shared" ref="S305:S306" si="292">SUM(J305,M305)</f>
        <v>0</v>
      </c>
      <c r="T305" s="124" t="e">
        <f t="shared" ref="T305:T306" si="293">SUM(S305/O305*100)</f>
        <v>#DIV/0!</v>
      </c>
    </row>
    <row r="306" spans="1:20" ht="27" hidden="1" customHeight="1">
      <c r="A306" s="7"/>
      <c r="B306" s="12"/>
      <c r="C306" s="12"/>
      <c r="D306" s="12"/>
      <c r="E306" s="12"/>
      <c r="F306" s="82" t="s">
        <v>47</v>
      </c>
      <c r="G306" s="65"/>
      <c r="H306" s="65" t="s">
        <v>277</v>
      </c>
      <c r="I306" s="136">
        <v>0</v>
      </c>
      <c r="J306" s="123">
        <v>0</v>
      </c>
      <c r="K306" s="112" t="e">
        <f t="shared" si="285"/>
        <v>#DIV/0!</v>
      </c>
      <c r="L306" s="123"/>
      <c r="M306" s="123"/>
      <c r="N306" s="178" t="e">
        <f t="shared" si="290"/>
        <v>#DIV/0!</v>
      </c>
      <c r="O306" s="112">
        <f t="shared" si="291"/>
        <v>0</v>
      </c>
      <c r="P306" s="134"/>
      <c r="Q306" s="116"/>
      <c r="R306" s="116"/>
      <c r="S306" s="123">
        <f t="shared" si="292"/>
        <v>0</v>
      </c>
      <c r="T306" s="124" t="e">
        <f t="shared" si="293"/>
        <v>#DIV/0!</v>
      </c>
    </row>
    <row r="307" spans="1:20" s="2" customFormat="1" ht="33.75" customHeight="1">
      <c r="A307" s="11"/>
      <c r="B307" s="35"/>
      <c r="C307" s="35"/>
      <c r="D307" s="35"/>
      <c r="E307" s="35"/>
      <c r="F307" s="74" t="s">
        <v>278</v>
      </c>
      <c r="G307" s="40"/>
      <c r="H307" s="148" t="s">
        <v>279</v>
      </c>
      <c r="I307" s="204">
        <f>SUM(I308+I312)</f>
        <v>15300000</v>
      </c>
      <c r="J307" s="154">
        <f>SUM(J308+J312)</f>
        <v>14709648.870000001</v>
      </c>
      <c r="K307" s="149">
        <f t="shared" si="285"/>
        <v>96.141495882352942</v>
      </c>
      <c r="L307" s="154">
        <f>SUM(L312)</f>
        <v>30000000</v>
      </c>
      <c r="M307" s="154">
        <f>SUM(M312)</f>
        <v>30000000</v>
      </c>
      <c r="N307" s="178">
        <f t="shared" si="290"/>
        <v>100</v>
      </c>
      <c r="O307" s="149">
        <f t="shared" si="288"/>
        <v>45300000</v>
      </c>
      <c r="P307" s="187"/>
      <c r="Q307" s="188"/>
      <c r="R307" s="188"/>
      <c r="S307" s="154">
        <f t="shared" si="289"/>
        <v>44709648.870000005</v>
      </c>
      <c r="T307" s="155">
        <f t="shared" si="287"/>
        <v>98.696796622516572</v>
      </c>
    </row>
    <row r="308" spans="1:20" ht="29.25" customHeight="1">
      <c r="A308" s="7"/>
      <c r="B308" s="12"/>
      <c r="C308" s="12"/>
      <c r="D308" s="12"/>
      <c r="E308" s="12"/>
      <c r="F308" s="83" t="s">
        <v>280</v>
      </c>
      <c r="G308" s="25"/>
      <c r="H308" s="25" t="s">
        <v>281</v>
      </c>
      <c r="I308" s="123">
        <v>14996969.699999999</v>
      </c>
      <c r="J308" s="123">
        <v>14406618.57</v>
      </c>
      <c r="K308" s="112">
        <f t="shared" si="285"/>
        <v>96.063530554442607</v>
      </c>
      <c r="L308" s="123">
        <v>0</v>
      </c>
      <c r="M308" s="123">
        <v>0</v>
      </c>
      <c r="N308" s="113">
        <v>0</v>
      </c>
      <c r="O308" s="112">
        <f t="shared" si="288"/>
        <v>14996969.699999999</v>
      </c>
      <c r="P308" s="134"/>
      <c r="Q308" s="116"/>
      <c r="R308" s="116"/>
      <c r="S308" s="123">
        <f t="shared" si="289"/>
        <v>14406618.57</v>
      </c>
      <c r="T308" s="124">
        <f t="shared" si="287"/>
        <v>96.063530554442607</v>
      </c>
    </row>
    <row r="309" spans="1:20" ht="24.75" hidden="1" customHeight="1">
      <c r="A309" s="7"/>
      <c r="B309" s="12"/>
      <c r="C309" s="12"/>
      <c r="D309" s="12"/>
      <c r="E309" s="12"/>
      <c r="F309" s="83" t="s">
        <v>280</v>
      </c>
      <c r="G309" s="25"/>
      <c r="H309" s="25" t="s">
        <v>282</v>
      </c>
      <c r="I309" s="123">
        <v>0</v>
      </c>
      <c r="J309" s="123">
        <v>0</v>
      </c>
      <c r="K309" s="112" t="e">
        <f t="shared" si="285"/>
        <v>#DIV/0!</v>
      </c>
      <c r="L309" s="123">
        <v>0</v>
      </c>
      <c r="M309" s="123">
        <v>0</v>
      </c>
      <c r="N309" s="113">
        <v>0</v>
      </c>
      <c r="O309" s="123">
        <f t="shared" ref="O309" si="294">SUM(F309,I309)</f>
        <v>0</v>
      </c>
      <c r="P309" s="134"/>
      <c r="Q309" s="116"/>
      <c r="R309" s="116"/>
      <c r="S309" s="123">
        <f t="shared" si="289"/>
        <v>0</v>
      </c>
      <c r="T309" s="124" t="e">
        <f t="shared" si="287"/>
        <v>#DIV/0!</v>
      </c>
    </row>
    <row r="310" spans="1:20" s="279" customFormat="1" ht="45" hidden="1" customHeight="1">
      <c r="A310" s="175"/>
      <c r="B310" s="275"/>
      <c r="C310" s="275"/>
      <c r="D310" s="275"/>
      <c r="E310" s="275"/>
      <c r="F310" s="276" t="s">
        <v>280</v>
      </c>
      <c r="G310" s="225"/>
      <c r="H310" s="225" t="s">
        <v>682</v>
      </c>
      <c r="I310" s="204">
        <v>0</v>
      </c>
      <c r="J310" s="204">
        <v>0</v>
      </c>
      <c r="K310" s="178" t="s">
        <v>37</v>
      </c>
      <c r="L310" s="204">
        <v>0</v>
      </c>
      <c r="M310" s="204">
        <v>0</v>
      </c>
      <c r="N310" s="178" t="e">
        <f>SUM(M310/L310*100)</f>
        <v>#DIV/0!</v>
      </c>
      <c r="O310" s="178">
        <f t="shared" si="288"/>
        <v>0</v>
      </c>
      <c r="P310" s="277"/>
      <c r="Q310" s="278"/>
      <c r="R310" s="278"/>
      <c r="S310" s="204">
        <f t="shared" si="289"/>
        <v>0</v>
      </c>
      <c r="T310" s="273" t="e">
        <f t="shared" si="287"/>
        <v>#DIV/0!</v>
      </c>
    </row>
    <row r="311" spans="1:20" ht="39.75" hidden="1" customHeight="1">
      <c r="A311" s="7"/>
      <c r="B311" s="12"/>
      <c r="C311" s="12"/>
      <c r="D311" s="12"/>
      <c r="E311" s="12"/>
      <c r="F311" s="83" t="s">
        <v>280</v>
      </c>
      <c r="G311" s="25"/>
      <c r="H311" s="146" t="s">
        <v>682</v>
      </c>
      <c r="I311" s="123">
        <v>0</v>
      </c>
      <c r="J311" s="123">
        <v>0</v>
      </c>
      <c r="K311" s="112" t="e">
        <f t="shared" si="285"/>
        <v>#DIV/0!</v>
      </c>
      <c r="L311" s="123" t="s">
        <v>37</v>
      </c>
      <c r="M311" s="123" t="s">
        <v>37</v>
      </c>
      <c r="N311" s="112" t="s">
        <v>37</v>
      </c>
      <c r="O311" s="112">
        <f t="shared" ref="O311:O312" si="295">SUM(I311,L311)</f>
        <v>0</v>
      </c>
      <c r="P311" s="134"/>
      <c r="Q311" s="116"/>
      <c r="R311" s="116"/>
      <c r="S311" s="123">
        <f t="shared" ref="S311:S312" si="296">SUM(J311,M311)</f>
        <v>0</v>
      </c>
      <c r="T311" s="124" t="e">
        <f t="shared" ref="T311" si="297">SUM(S311/O311*100)</f>
        <v>#DIV/0!</v>
      </c>
    </row>
    <row r="312" spans="1:20" s="406" customFormat="1" ht="27.75" customHeight="1">
      <c r="A312" s="399"/>
      <c r="B312" s="400"/>
      <c r="C312" s="400"/>
      <c r="D312" s="400"/>
      <c r="E312" s="400"/>
      <c r="F312" s="401" t="s">
        <v>280</v>
      </c>
      <c r="G312" s="358"/>
      <c r="H312" s="358" t="s">
        <v>682</v>
      </c>
      <c r="I312" s="345">
        <v>303030.3</v>
      </c>
      <c r="J312" s="345">
        <v>303030.3</v>
      </c>
      <c r="K312" s="166">
        <f t="shared" ref="K312" si="298">SUM(J312/I312*100)</f>
        <v>100</v>
      </c>
      <c r="L312" s="345">
        <v>30000000</v>
      </c>
      <c r="M312" s="345">
        <v>30000000</v>
      </c>
      <c r="N312" s="402">
        <f>SUM(M312/L312*100)</f>
        <v>100</v>
      </c>
      <c r="O312" s="402">
        <f t="shared" si="295"/>
        <v>30303030.300000001</v>
      </c>
      <c r="P312" s="403"/>
      <c r="Q312" s="404"/>
      <c r="R312" s="404"/>
      <c r="S312" s="345">
        <f t="shared" si="296"/>
        <v>30303030.300000001</v>
      </c>
      <c r="T312" s="405">
        <f t="shared" ref="T312" si="299">SUM(S312/O312*100)</f>
        <v>100</v>
      </c>
    </row>
    <row r="313" spans="1:20" s="193" customFormat="1" ht="22.5" customHeight="1">
      <c r="A313" s="191"/>
      <c r="B313" s="192"/>
      <c r="C313" s="192"/>
      <c r="D313" s="192"/>
      <c r="E313" s="192"/>
      <c r="F313" s="236" t="s">
        <v>283</v>
      </c>
      <c r="G313" s="148"/>
      <c r="H313" s="148" t="s">
        <v>284</v>
      </c>
      <c r="I313" s="204">
        <f>SUM(I316+I317)</f>
        <v>100000</v>
      </c>
      <c r="J313" s="154">
        <v>0</v>
      </c>
      <c r="K313" s="149"/>
      <c r="L313" s="154">
        <f>SUM(L317)</f>
        <v>4950000</v>
      </c>
      <c r="M313" s="154"/>
      <c r="N313" s="402">
        <f t="shared" ref="N313:N326" si="300">SUM(M313/L313*100)</f>
        <v>0</v>
      </c>
      <c r="O313" s="149">
        <f t="shared" ref="O313:O319" si="301">SUM(I313,L313)</f>
        <v>5050000</v>
      </c>
      <c r="P313" s="187"/>
      <c r="Q313" s="188"/>
      <c r="R313" s="188"/>
      <c r="S313" s="154">
        <f t="shared" ref="S313:S319" si="302">SUM(J313,M313)</f>
        <v>0</v>
      </c>
      <c r="T313" s="155"/>
    </row>
    <row r="314" spans="1:20" s="193" customFormat="1" ht="81.75" hidden="1" customHeight="1">
      <c r="A314" s="191"/>
      <c r="B314" s="192"/>
      <c r="C314" s="192"/>
      <c r="D314" s="192"/>
      <c r="E314" s="192"/>
      <c r="F314" s="236" t="s">
        <v>815</v>
      </c>
      <c r="G314" s="148"/>
      <c r="H314" s="148" t="s">
        <v>683</v>
      </c>
      <c r="I314" s="154">
        <v>0</v>
      </c>
      <c r="J314" s="154">
        <v>0</v>
      </c>
      <c r="K314" s="149">
        <v>0</v>
      </c>
      <c r="L314" s="154">
        <v>0</v>
      </c>
      <c r="M314" s="154"/>
      <c r="N314" s="402" t="e">
        <f t="shared" si="300"/>
        <v>#DIV/0!</v>
      </c>
      <c r="O314" s="149">
        <f t="shared" ref="O314" si="303">SUM(I314,L314)</f>
        <v>0</v>
      </c>
      <c r="P314" s="187"/>
      <c r="Q314" s="188"/>
      <c r="R314" s="188"/>
      <c r="S314" s="154">
        <f t="shared" ref="S314" si="304">SUM(J314,M314)</f>
        <v>0</v>
      </c>
      <c r="T314" s="155">
        <v>0</v>
      </c>
    </row>
    <row r="315" spans="1:20" ht="69" hidden="1" customHeight="1">
      <c r="A315" s="7"/>
      <c r="B315" s="12"/>
      <c r="C315" s="12"/>
      <c r="D315" s="12"/>
      <c r="E315" s="12"/>
      <c r="F315" s="195" t="s">
        <v>805</v>
      </c>
      <c r="G315" s="25"/>
      <c r="H315" s="146" t="s">
        <v>683</v>
      </c>
      <c r="I315" s="123">
        <v>0</v>
      </c>
      <c r="J315" s="123">
        <v>0</v>
      </c>
      <c r="K315" s="113">
        <v>0</v>
      </c>
      <c r="L315" s="123"/>
      <c r="M315" s="123"/>
      <c r="N315" s="402" t="e">
        <f t="shared" si="300"/>
        <v>#DIV/0!</v>
      </c>
      <c r="O315" s="112">
        <f t="shared" ref="O315" si="305">SUM(I315,L315)</f>
        <v>0</v>
      </c>
      <c r="P315" s="134"/>
      <c r="Q315" s="116"/>
      <c r="R315" s="116"/>
      <c r="S315" s="123">
        <f t="shared" ref="S315" si="306">SUM(J315,M315)</f>
        <v>0</v>
      </c>
      <c r="T315" s="124">
        <v>0</v>
      </c>
    </row>
    <row r="316" spans="1:20" ht="65.25" customHeight="1">
      <c r="A316" s="7"/>
      <c r="B316" s="12"/>
      <c r="C316" s="12"/>
      <c r="D316" s="12"/>
      <c r="E316" s="12"/>
      <c r="F316" s="83" t="s">
        <v>285</v>
      </c>
      <c r="G316" s="25"/>
      <c r="H316" s="25" t="s">
        <v>286</v>
      </c>
      <c r="I316" s="123">
        <v>50000</v>
      </c>
      <c r="J316" s="123">
        <v>0</v>
      </c>
      <c r="K316" s="113">
        <v>0</v>
      </c>
      <c r="L316" s="123"/>
      <c r="M316" s="123"/>
      <c r="N316" s="402">
        <v>0</v>
      </c>
      <c r="O316" s="112">
        <f t="shared" si="301"/>
        <v>50000</v>
      </c>
      <c r="P316" s="134"/>
      <c r="Q316" s="116"/>
      <c r="R316" s="116"/>
      <c r="S316" s="123">
        <f t="shared" si="302"/>
        <v>0</v>
      </c>
      <c r="T316" s="124">
        <v>0</v>
      </c>
    </row>
    <row r="317" spans="1:20" s="318" customFormat="1" ht="66" customHeight="1">
      <c r="A317" s="309"/>
      <c r="B317" s="311"/>
      <c r="C317" s="311"/>
      <c r="D317" s="311"/>
      <c r="E317" s="311"/>
      <c r="F317" s="369" t="s">
        <v>815</v>
      </c>
      <c r="G317" s="153"/>
      <c r="H317" s="153" t="s">
        <v>683</v>
      </c>
      <c r="I317" s="345">
        <v>50000</v>
      </c>
      <c r="J317" s="316">
        <v>0</v>
      </c>
      <c r="K317" s="166">
        <v>0</v>
      </c>
      <c r="L317" s="316">
        <v>4950000</v>
      </c>
      <c r="M317" s="316"/>
      <c r="N317" s="402">
        <f t="shared" si="300"/>
        <v>0</v>
      </c>
      <c r="O317" s="166">
        <f t="shared" si="301"/>
        <v>5000000</v>
      </c>
      <c r="P317" s="335"/>
      <c r="Q317" s="336"/>
      <c r="R317" s="336"/>
      <c r="S317" s="316">
        <f t="shared" si="302"/>
        <v>0</v>
      </c>
      <c r="T317" s="346">
        <v>0</v>
      </c>
    </row>
    <row r="318" spans="1:20" s="193" customFormat="1" ht="31.5" customHeight="1">
      <c r="A318" s="191"/>
      <c r="B318" s="192"/>
      <c r="C318" s="192"/>
      <c r="D318" s="192"/>
      <c r="E318" s="192"/>
      <c r="F318" s="236" t="s">
        <v>287</v>
      </c>
      <c r="G318" s="148"/>
      <c r="H318" s="148" t="s">
        <v>288</v>
      </c>
      <c r="I318" s="154">
        <f>SUM(I319)</f>
        <v>20702000</v>
      </c>
      <c r="J318" s="154">
        <f>SUM(J319)</f>
        <v>19949007.030000001</v>
      </c>
      <c r="K318" s="149">
        <f t="shared" si="285"/>
        <v>96.36270423147522</v>
      </c>
      <c r="L318" s="154"/>
      <c r="M318" s="154"/>
      <c r="N318" s="402">
        <v>0</v>
      </c>
      <c r="O318" s="149">
        <f t="shared" si="301"/>
        <v>20702000</v>
      </c>
      <c r="P318" s="187"/>
      <c r="Q318" s="188"/>
      <c r="R318" s="188"/>
      <c r="S318" s="154">
        <f t="shared" si="302"/>
        <v>19949007.030000001</v>
      </c>
      <c r="T318" s="155">
        <f t="shared" si="287"/>
        <v>96.36270423147522</v>
      </c>
    </row>
    <row r="319" spans="1:20" ht="41.25" customHeight="1">
      <c r="A319" s="7"/>
      <c r="B319" s="12"/>
      <c r="C319" s="12"/>
      <c r="D319" s="12"/>
      <c r="E319" s="12"/>
      <c r="F319" s="195" t="s">
        <v>806</v>
      </c>
      <c r="G319" s="25"/>
      <c r="H319" s="25" t="s">
        <v>289</v>
      </c>
      <c r="I319" s="123">
        <v>20702000</v>
      </c>
      <c r="J319" s="123">
        <v>19949007.030000001</v>
      </c>
      <c r="K319" s="112">
        <f t="shared" si="285"/>
        <v>96.36270423147522</v>
      </c>
      <c r="L319" s="123"/>
      <c r="M319" s="123"/>
      <c r="N319" s="402">
        <v>0</v>
      </c>
      <c r="O319" s="112">
        <f t="shared" si="301"/>
        <v>20702000</v>
      </c>
      <c r="P319" s="134"/>
      <c r="Q319" s="116"/>
      <c r="R319" s="116"/>
      <c r="S319" s="123">
        <f t="shared" si="302"/>
        <v>19949007.030000001</v>
      </c>
      <c r="T319" s="124">
        <f t="shared" si="287"/>
        <v>96.36270423147522</v>
      </c>
    </row>
    <row r="320" spans="1:20" ht="27.6" customHeight="1">
      <c r="A320" s="7"/>
      <c r="B320" s="12"/>
      <c r="C320" s="12"/>
      <c r="D320" s="12"/>
      <c r="E320" s="12"/>
      <c r="F320" s="74" t="s">
        <v>290</v>
      </c>
      <c r="G320" s="25"/>
      <c r="H320" s="148" t="s">
        <v>291</v>
      </c>
      <c r="I320" s="154">
        <f>SUM(I323+I326)</f>
        <v>1442624.79</v>
      </c>
      <c r="J320" s="154">
        <f>SUM(J323+J326)</f>
        <v>1378803.9300000002</v>
      </c>
      <c r="K320" s="149">
        <f t="shared" si="285"/>
        <v>95.576059662748492</v>
      </c>
      <c r="L320" s="154">
        <f>SUM(L326)</f>
        <v>3251863.59</v>
      </c>
      <c r="M320" s="154">
        <f>SUM(M326)</f>
        <v>3219073.06</v>
      </c>
      <c r="N320" s="363">
        <f t="shared" si="300"/>
        <v>98.991638822094629</v>
      </c>
      <c r="O320" s="149">
        <f t="shared" ref="O320:O321" si="307">SUM(I320,L320)</f>
        <v>4694488.38</v>
      </c>
      <c r="P320" s="112">
        <f t="shared" ref="P320" si="308">SUM(J320,M320)</f>
        <v>4597876.99</v>
      </c>
      <c r="Q320" s="112">
        <f t="shared" ref="Q320" si="309">SUM(K320,N320)</f>
        <v>194.56769848484311</v>
      </c>
      <c r="R320" s="112">
        <f t="shared" ref="R320" si="310">SUM(L320,O320)</f>
        <v>7946351.9699999997</v>
      </c>
      <c r="S320" s="149">
        <f>SUM(J320+M320)</f>
        <v>4597876.99</v>
      </c>
      <c r="T320" s="155">
        <f t="shared" ref="T320:T321" si="311">SUM(S320/O320*100)</f>
        <v>97.942025154187306</v>
      </c>
    </row>
    <row r="321" spans="1:20" ht="40.5" hidden="1" customHeight="1">
      <c r="A321" s="7"/>
      <c r="B321" s="12"/>
      <c r="C321" s="12"/>
      <c r="D321" s="12"/>
      <c r="E321" s="12"/>
      <c r="F321" s="195" t="s">
        <v>807</v>
      </c>
      <c r="G321" s="25"/>
      <c r="H321" s="146" t="s">
        <v>685</v>
      </c>
      <c r="I321" s="123">
        <v>0</v>
      </c>
      <c r="J321" s="123">
        <v>0</v>
      </c>
      <c r="K321" s="112" t="e">
        <f t="shared" si="285"/>
        <v>#DIV/0!</v>
      </c>
      <c r="L321" s="123"/>
      <c r="M321" s="123"/>
      <c r="N321" s="402" t="e">
        <f t="shared" si="300"/>
        <v>#DIV/0!</v>
      </c>
      <c r="O321" s="112">
        <f t="shared" si="307"/>
        <v>0</v>
      </c>
      <c r="P321" s="134"/>
      <c r="Q321" s="116"/>
      <c r="R321" s="116"/>
      <c r="S321" s="123">
        <f t="shared" ref="S321" si="312">SUM(J321,M321)</f>
        <v>0</v>
      </c>
      <c r="T321" s="124" t="e">
        <f t="shared" si="311"/>
        <v>#DIV/0!</v>
      </c>
    </row>
    <row r="322" spans="1:20" ht="39.75" hidden="1" customHeight="1">
      <c r="A322" s="7"/>
      <c r="B322" s="12"/>
      <c r="C322" s="12"/>
      <c r="D322" s="12"/>
      <c r="E322" s="12"/>
      <c r="F322" s="195" t="s">
        <v>684</v>
      </c>
      <c r="G322" s="25"/>
      <c r="H322" s="146" t="s">
        <v>685</v>
      </c>
      <c r="I322" s="123">
        <v>0</v>
      </c>
      <c r="J322" s="123">
        <v>0</v>
      </c>
      <c r="K322" s="112" t="e">
        <f t="shared" ref="K322" si="313">SUM(J322/I322*100)</f>
        <v>#DIV/0!</v>
      </c>
      <c r="L322" s="123">
        <v>0</v>
      </c>
      <c r="M322" s="123"/>
      <c r="N322" s="402" t="e">
        <f t="shared" si="300"/>
        <v>#DIV/0!</v>
      </c>
      <c r="O322" s="112">
        <f t="shared" ref="O322" si="314">SUM(I322,L322)</f>
        <v>0</v>
      </c>
      <c r="P322" s="134"/>
      <c r="Q322" s="116"/>
      <c r="R322" s="116"/>
      <c r="S322" s="123">
        <f t="shared" ref="S322" si="315">SUM(J322,M322)</f>
        <v>0</v>
      </c>
      <c r="T322" s="124" t="e">
        <f t="shared" ref="T322" si="316">SUM(S322/O322*100)</f>
        <v>#DIV/0!</v>
      </c>
    </row>
    <row r="323" spans="1:20" ht="22.5" customHeight="1">
      <c r="A323" s="7"/>
      <c r="B323" s="12"/>
      <c r="C323" s="12"/>
      <c r="D323" s="12"/>
      <c r="E323" s="12"/>
      <c r="F323" s="195" t="s">
        <v>686</v>
      </c>
      <c r="G323" s="25"/>
      <c r="H323" s="146" t="s">
        <v>687</v>
      </c>
      <c r="I323" s="123">
        <v>574035.68000000005</v>
      </c>
      <c r="J323" s="123">
        <v>574035.68000000005</v>
      </c>
      <c r="K323" s="112">
        <f t="shared" ref="K323:K324" si="317">SUM(J323/I323*100)</f>
        <v>100</v>
      </c>
      <c r="L323" s="123"/>
      <c r="M323" s="123"/>
      <c r="N323" s="402"/>
      <c r="O323" s="112">
        <f t="shared" ref="O323:O325" si="318">SUM(I323,L323)</f>
        <v>574035.68000000005</v>
      </c>
      <c r="P323" s="134"/>
      <c r="Q323" s="116"/>
      <c r="R323" s="116"/>
      <c r="S323" s="123">
        <f t="shared" ref="S323:S326" si="319">SUM(J323,M323)</f>
        <v>574035.68000000005</v>
      </c>
      <c r="T323" s="124">
        <f t="shared" ref="T323" si="320">SUM(S323/O323*100)</f>
        <v>100</v>
      </c>
    </row>
    <row r="324" spans="1:20" s="367" customFormat="1" ht="45" hidden="1" customHeight="1">
      <c r="A324" s="359"/>
      <c r="B324" s="360"/>
      <c r="C324" s="360"/>
      <c r="D324" s="360"/>
      <c r="E324" s="360"/>
      <c r="F324" s="361" t="s">
        <v>280</v>
      </c>
      <c r="G324" s="362"/>
      <c r="H324" s="362" t="s">
        <v>682</v>
      </c>
      <c r="I324" s="344">
        <v>0</v>
      </c>
      <c r="J324" s="344">
        <v>0</v>
      </c>
      <c r="K324" s="215" t="e">
        <f t="shared" si="317"/>
        <v>#DIV/0!</v>
      </c>
      <c r="L324" s="344">
        <v>0</v>
      </c>
      <c r="M324" s="344">
        <v>0</v>
      </c>
      <c r="N324" s="402" t="e">
        <f t="shared" si="300"/>
        <v>#DIV/0!</v>
      </c>
      <c r="O324" s="363">
        <f t="shared" si="318"/>
        <v>0</v>
      </c>
      <c r="P324" s="364"/>
      <c r="Q324" s="365"/>
      <c r="R324" s="365"/>
      <c r="S324" s="344">
        <f t="shared" si="319"/>
        <v>0</v>
      </c>
      <c r="T324" s="366" t="e">
        <f t="shared" ref="T324" si="321">SUM(S324/O324*100)</f>
        <v>#DIV/0!</v>
      </c>
    </row>
    <row r="325" spans="1:20" s="308" customFormat="1" ht="81.75" hidden="1" customHeight="1">
      <c r="A325" s="297"/>
      <c r="B325" s="299"/>
      <c r="C325" s="299"/>
      <c r="D325" s="299"/>
      <c r="E325" s="299"/>
      <c r="F325" s="368" t="s">
        <v>815</v>
      </c>
      <c r="G325" s="199"/>
      <c r="H325" s="199" t="s">
        <v>683</v>
      </c>
      <c r="I325" s="344">
        <v>0</v>
      </c>
      <c r="J325" s="306">
        <v>0</v>
      </c>
      <c r="K325" s="302">
        <v>0</v>
      </c>
      <c r="L325" s="306">
        <v>0</v>
      </c>
      <c r="M325" s="306"/>
      <c r="N325" s="402" t="e">
        <f t="shared" si="300"/>
        <v>#DIV/0!</v>
      </c>
      <c r="O325" s="302">
        <f t="shared" si="318"/>
        <v>0</v>
      </c>
      <c r="P325" s="331"/>
      <c r="Q325" s="332"/>
      <c r="R325" s="332"/>
      <c r="S325" s="306">
        <f t="shared" si="319"/>
        <v>0</v>
      </c>
      <c r="T325" s="294">
        <v>0</v>
      </c>
    </row>
    <row r="326" spans="1:20" s="184" customFormat="1" ht="27.75" customHeight="1">
      <c r="A326" s="389"/>
      <c r="B326" s="176"/>
      <c r="C326" s="176"/>
      <c r="D326" s="176"/>
      <c r="E326" s="176"/>
      <c r="F326" s="390" t="s">
        <v>807</v>
      </c>
      <c r="G326" s="174"/>
      <c r="H326" s="174" t="s">
        <v>685</v>
      </c>
      <c r="I326" s="182">
        <v>868589.11</v>
      </c>
      <c r="J326" s="182">
        <v>804768.25</v>
      </c>
      <c r="K326" s="177">
        <f t="shared" ref="K326" si="322">SUM(J326/I326*100)</f>
        <v>92.652353193790333</v>
      </c>
      <c r="L326" s="182">
        <v>3251863.59</v>
      </c>
      <c r="M326" s="182">
        <v>3219073.06</v>
      </c>
      <c r="N326" s="402">
        <f t="shared" si="300"/>
        <v>98.991638822094629</v>
      </c>
      <c r="O326" s="177">
        <f>SUM(I326+L326)</f>
        <v>4120452.6999999997</v>
      </c>
      <c r="P326" s="287"/>
      <c r="Q326" s="181"/>
      <c r="R326" s="181"/>
      <c r="S326" s="182">
        <f t="shared" si="319"/>
        <v>4023841.31</v>
      </c>
      <c r="T326" s="183">
        <f t="shared" ref="T326" si="323">SUM(S326/O326*100)</f>
        <v>97.655320979658384</v>
      </c>
    </row>
    <row r="327" spans="1:20" s="274" customFormat="1" ht="43.5">
      <c r="A327" s="271" t="s">
        <v>292</v>
      </c>
      <c r="B327" s="271"/>
      <c r="C327" s="271"/>
      <c r="D327" s="271"/>
      <c r="E327" s="271"/>
      <c r="F327" s="194" t="s">
        <v>832</v>
      </c>
      <c r="G327" s="225" t="s">
        <v>16</v>
      </c>
      <c r="H327" s="225" t="s">
        <v>293</v>
      </c>
      <c r="I327" s="204">
        <f>SUM(I328+I330+I332+I334)</f>
        <v>11602621.27</v>
      </c>
      <c r="J327" s="204">
        <f>SUM(J328+J330+J332+J334)</f>
        <v>11602621.27</v>
      </c>
      <c r="K327" s="178">
        <f t="shared" si="285"/>
        <v>100</v>
      </c>
      <c r="L327" s="204">
        <f>SUM(L328)</f>
        <v>0</v>
      </c>
      <c r="M327" s="204">
        <v>0</v>
      </c>
      <c r="N327" s="178">
        <v>0</v>
      </c>
      <c r="O327" s="178">
        <f t="shared" si="288"/>
        <v>11602621.27</v>
      </c>
      <c r="P327" s="287"/>
      <c r="Q327" s="181"/>
      <c r="R327" s="181"/>
      <c r="S327" s="204">
        <f t="shared" si="289"/>
        <v>11602621.27</v>
      </c>
      <c r="T327" s="273">
        <f t="shared" si="287"/>
        <v>100</v>
      </c>
    </row>
    <row r="328" spans="1:20" ht="26.25">
      <c r="A328" s="11"/>
      <c r="B328" s="11"/>
      <c r="C328" s="11"/>
      <c r="D328" s="11"/>
      <c r="E328" s="11"/>
      <c r="F328" s="196" t="s">
        <v>833</v>
      </c>
      <c r="G328" s="40" t="s">
        <v>294</v>
      </c>
      <c r="H328" s="148" t="s">
        <v>688</v>
      </c>
      <c r="I328" s="119">
        <f>SUM(I329)</f>
        <v>2116302.14</v>
      </c>
      <c r="J328" s="119">
        <f>SUM(J329)</f>
        <v>2116302.14</v>
      </c>
      <c r="K328" s="113">
        <f t="shared" si="285"/>
        <v>100</v>
      </c>
      <c r="L328" s="119">
        <v>0</v>
      </c>
      <c r="M328" s="119">
        <v>0</v>
      </c>
      <c r="N328" s="113">
        <v>0</v>
      </c>
      <c r="O328" s="113">
        <f t="shared" si="288"/>
        <v>2116302.14</v>
      </c>
      <c r="P328" s="133"/>
      <c r="Q328" s="132"/>
      <c r="R328" s="132"/>
      <c r="S328" s="119">
        <f t="shared" si="289"/>
        <v>2116302.14</v>
      </c>
      <c r="T328" s="118">
        <f t="shared" si="287"/>
        <v>100</v>
      </c>
    </row>
    <row r="329" spans="1:20" ht="26.25" customHeight="1">
      <c r="A329" s="11"/>
      <c r="B329" s="11"/>
      <c r="C329" s="11"/>
      <c r="D329" s="11"/>
      <c r="E329" s="11"/>
      <c r="F329" s="167" t="s">
        <v>690</v>
      </c>
      <c r="G329" s="25" t="s">
        <v>16</v>
      </c>
      <c r="H329" s="146" t="s">
        <v>689</v>
      </c>
      <c r="I329" s="123">
        <v>2116302.14</v>
      </c>
      <c r="J329" s="123">
        <v>2116302.14</v>
      </c>
      <c r="K329" s="112">
        <f t="shared" si="285"/>
        <v>100</v>
      </c>
      <c r="L329" s="123">
        <v>0</v>
      </c>
      <c r="M329" s="123">
        <v>0</v>
      </c>
      <c r="N329" s="113">
        <v>0</v>
      </c>
      <c r="O329" s="112">
        <f t="shared" si="288"/>
        <v>2116302.14</v>
      </c>
      <c r="P329" s="134"/>
      <c r="Q329" s="116"/>
      <c r="R329" s="116"/>
      <c r="S329" s="123">
        <f t="shared" si="289"/>
        <v>2116302.14</v>
      </c>
      <c r="T329" s="124">
        <f t="shared" si="287"/>
        <v>100</v>
      </c>
    </row>
    <row r="330" spans="1:20" ht="32.25" customHeight="1">
      <c r="A330" s="11"/>
      <c r="B330" s="11"/>
      <c r="C330" s="11"/>
      <c r="D330" s="11"/>
      <c r="E330" s="11"/>
      <c r="F330" s="196" t="s">
        <v>816</v>
      </c>
      <c r="G330" s="25"/>
      <c r="H330" s="40" t="s">
        <v>295</v>
      </c>
      <c r="I330" s="119">
        <f>SUM(I331:I331)</f>
        <v>6900033.1299999999</v>
      </c>
      <c r="J330" s="119">
        <f>SUM(J331:J331)</f>
        <v>6900033.1299999999</v>
      </c>
      <c r="K330" s="113">
        <f t="shared" si="285"/>
        <v>100</v>
      </c>
      <c r="L330" s="123">
        <v>0</v>
      </c>
      <c r="M330" s="123">
        <v>0</v>
      </c>
      <c r="N330" s="113">
        <v>0</v>
      </c>
      <c r="O330" s="113">
        <f t="shared" si="288"/>
        <v>6900033.1299999999</v>
      </c>
      <c r="P330" s="133"/>
      <c r="Q330" s="132"/>
      <c r="R330" s="132"/>
      <c r="S330" s="119">
        <f t="shared" si="289"/>
        <v>6900033.1299999999</v>
      </c>
      <c r="T330" s="118">
        <f t="shared" si="287"/>
        <v>100</v>
      </c>
    </row>
    <row r="331" spans="1:20" ht="32.25" customHeight="1">
      <c r="A331" s="11"/>
      <c r="B331" s="11"/>
      <c r="C331" s="11"/>
      <c r="D331" s="11"/>
      <c r="E331" s="11"/>
      <c r="F331" s="19" t="s">
        <v>35</v>
      </c>
      <c r="G331" s="25"/>
      <c r="H331" s="146" t="s">
        <v>828</v>
      </c>
      <c r="I331" s="123">
        <v>6900033.1299999999</v>
      </c>
      <c r="J331" s="123">
        <v>6900033.1299999999</v>
      </c>
      <c r="K331" s="112">
        <f t="shared" si="285"/>
        <v>100</v>
      </c>
      <c r="L331" s="123">
        <v>0</v>
      </c>
      <c r="M331" s="123">
        <v>0</v>
      </c>
      <c r="N331" s="113">
        <v>0</v>
      </c>
      <c r="O331" s="112">
        <f t="shared" si="288"/>
        <v>6900033.1299999999</v>
      </c>
      <c r="P331" s="134"/>
      <c r="Q331" s="116"/>
      <c r="R331" s="116"/>
      <c r="S331" s="123">
        <f t="shared" si="289"/>
        <v>6900033.1299999999</v>
      </c>
      <c r="T331" s="124">
        <f t="shared" si="287"/>
        <v>100</v>
      </c>
    </row>
    <row r="332" spans="1:20" ht="33" hidden="1" customHeight="1">
      <c r="A332" s="11" t="s">
        <v>296</v>
      </c>
      <c r="B332" s="35"/>
      <c r="C332" s="35"/>
      <c r="D332" s="35"/>
      <c r="E332" s="35"/>
      <c r="F332" s="13" t="s">
        <v>297</v>
      </c>
      <c r="G332" s="25"/>
      <c r="H332" s="40" t="s">
        <v>298</v>
      </c>
      <c r="I332" s="119">
        <f>SUM(I333)</f>
        <v>0</v>
      </c>
      <c r="J332" s="119">
        <f>SUM(J333)</f>
        <v>0</v>
      </c>
      <c r="K332" s="112" t="e">
        <f t="shared" si="285"/>
        <v>#DIV/0!</v>
      </c>
      <c r="L332" s="119">
        <f>SUM(L333)</f>
        <v>0</v>
      </c>
      <c r="M332" s="119">
        <v>0</v>
      </c>
      <c r="N332" s="113">
        <v>0</v>
      </c>
      <c r="O332" s="113">
        <f t="shared" si="288"/>
        <v>0</v>
      </c>
      <c r="P332" s="133"/>
      <c r="Q332" s="132"/>
      <c r="R332" s="132"/>
      <c r="S332" s="119">
        <f t="shared" si="289"/>
        <v>0</v>
      </c>
      <c r="T332" s="118" t="e">
        <f t="shared" si="287"/>
        <v>#DIV/0!</v>
      </c>
    </row>
    <row r="333" spans="1:20" ht="30.75" hidden="1" customHeight="1">
      <c r="A333" s="7"/>
      <c r="B333" s="12"/>
      <c r="C333" s="12"/>
      <c r="D333" s="12"/>
      <c r="E333" s="12"/>
      <c r="F333" s="67" t="s">
        <v>299</v>
      </c>
      <c r="G333" s="25"/>
      <c r="H333" s="25" t="s">
        <v>300</v>
      </c>
      <c r="I333" s="123">
        <v>0</v>
      </c>
      <c r="J333" s="123">
        <v>0</v>
      </c>
      <c r="K333" s="112" t="e">
        <f t="shared" si="285"/>
        <v>#DIV/0!</v>
      </c>
      <c r="L333" s="119">
        <f>SUM(L334)</f>
        <v>0</v>
      </c>
      <c r="M333" s="119">
        <v>0</v>
      </c>
      <c r="N333" s="113">
        <v>0</v>
      </c>
      <c r="O333" s="112">
        <f t="shared" si="288"/>
        <v>0</v>
      </c>
      <c r="P333" s="133"/>
      <c r="Q333" s="132"/>
      <c r="R333" s="132"/>
      <c r="S333" s="123">
        <f>SUM(J333)</f>
        <v>0</v>
      </c>
      <c r="T333" s="124" t="e">
        <f t="shared" si="287"/>
        <v>#DIV/0!</v>
      </c>
    </row>
    <row r="334" spans="1:20" ht="44.25" customHeight="1">
      <c r="A334" s="7"/>
      <c r="B334" s="12"/>
      <c r="C334" s="12"/>
      <c r="D334" s="12"/>
      <c r="E334" s="12"/>
      <c r="F334" s="152" t="s">
        <v>691</v>
      </c>
      <c r="G334" s="25"/>
      <c r="H334" s="40" t="s">
        <v>301</v>
      </c>
      <c r="I334" s="119">
        <f>SUM(I335)</f>
        <v>2586286</v>
      </c>
      <c r="J334" s="119">
        <f>SUM(J335)</f>
        <v>2586286</v>
      </c>
      <c r="K334" s="149">
        <f t="shared" si="285"/>
        <v>100</v>
      </c>
      <c r="L334" s="123">
        <f>SUM(L335:L335)</f>
        <v>0</v>
      </c>
      <c r="M334" s="123">
        <v>0</v>
      </c>
      <c r="N334" s="113">
        <v>0</v>
      </c>
      <c r="O334" s="113">
        <f t="shared" si="288"/>
        <v>2586286</v>
      </c>
      <c r="P334" s="134"/>
      <c r="Q334" s="116"/>
      <c r="R334" s="116"/>
      <c r="S334" s="119">
        <f t="shared" si="289"/>
        <v>2586286</v>
      </c>
      <c r="T334" s="155">
        <f t="shared" si="287"/>
        <v>100</v>
      </c>
    </row>
    <row r="335" spans="1:20" ht="18" customHeight="1">
      <c r="A335" s="7"/>
      <c r="B335" s="12"/>
      <c r="C335" s="12"/>
      <c r="D335" s="12"/>
      <c r="E335" s="12"/>
      <c r="F335" s="67" t="s">
        <v>302</v>
      </c>
      <c r="G335" s="25"/>
      <c r="H335" s="25" t="s">
        <v>303</v>
      </c>
      <c r="I335" s="123">
        <v>2586286</v>
      </c>
      <c r="J335" s="123">
        <v>2586286</v>
      </c>
      <c r="K335" s="112">
        <f t="shared" si="285"/>
        <v>100</v>
      </c>
      <c r="L335" s="119">
        <v>0</v>
      </c>
      <c r="M335" s="119"/>
      <c r="N335" s="119"/>
      <c r="O335" s="112">
        <f>SUM(I335)</f>
        <v>2586286</v>
      </c>
      <c r="P335" s="134"/>
      <c r="Q335" s="116"/>
      <c r="R335" s="116"/>
      <c r="S335" s="123">
        <f>SUM(J335)</f>
        <v>2586286</v>
      </c>
      <c r="T335" s="124">
        <f t="shared" si="287"/>
        <v>100</v>
      </c>
    </row>
    <row r="336" spans="1:20" s="1" customFormat="1" ht="32.25" customHeight="1">
      <c r="A336" s="21" t="s">
        <v>304</v>
      </c>
      <c r="B336" s="73" t="s">
        <v>19</v>
      </c>
      <c r="C336" s="73" t="s">
        <v>305</v>
      </c>
      <c r="D336" s="73"/>
      <c r="E336" s="73"/>
      <c r="F336" s="152" t="s">
        <v>692</v>
      </c>
      <c r="G336" s="40" t="s">
        <v>16</v>
      </c>
      <c r="H336" s="148" t="s">
        <v>693</v>
      </c>
      <c r="I336" s="119">
        <f>SUM(I337+I339+I354)</f>
        <v>30000</v>
      </c>
      <c r="J336" s="119">
        <f>SUM(J337+J339+J354)</f>
        <v>30000</v>
      </c>
      <c r="K336" s="149">
        <f t="shared" ref="K336:K355" si="324">SUM(J336/I336*100)</f>
        <v>100</v>
      </c>
      <c r="L336" s="119">
        <v>0</v>
      </c>
      <c r="M336" s="119">
        <v>0</v>
      </c>
      <c r="N336" s="113">
        <v>0</v>
      </c>
      <c r="O336" s="113">
        <f t="shared" ref="O336:O345" si="325">SUM(I336,L336)</f>
        <v>30000</v>
      </c>
      <c r="P336" s="132"/>
      <c r="Q336" s="132"/>
      <c r="R336" s="132"/>
      <c r="S336" s="119">
        <f t="shared" ref="S336:S345" si="326">SUM(J336,M336)</f>
        <v>30000</v>
      </c>
      <c r="T336" s="119">
        <f t="shared" ref="T336:T345" si="327">SUM(S336/O336*100)</f>
        <v>100</v>
      </c>
    </row>
    <row r="337" spans="1:20" s="218" customFormat="1" ht="39.75" hidden="1" customHeight="1" thickBot="1">
      <c r="A337" s="370"/>
      <c r="B337" s="371"/>
      <c r="C337" s="371"/>
      <c r="D337" s="371"/>
      <c r="E337" s="371"/>
      <c r="F337" s="198" t="s">
        <v>797</v>
      </c>
      <c r="G337" s="65"/>
      <c r="H337" s="199" t="s">
        <v>701</v>
      </c>
      <c r="I337" s="138">
        <f>SUM(I338)</f>
        <v>0</v>
      </c>
      <c r="J337" s="372"/>
      <c r="K337" s="112" t="e">
        <f t="shared" si="324"/>
        <v>#DIV/0!</v>
      </c>
      <c r="L337" s="138"/>
      <c r="M337" s="138"/>
      <c r="N337" s="117"/>
      <c r="O337" s="302">
        <f t="shared" si="325"/>
        <v>0</v>
      </c>
      <c r="P337" s="220"/>
      <c r="Q337" s="220"/>
      <c r="R337" s="220"/>
      <c r="S337" s="136">
        <f t="shared" si="326"/>
        <v>0</v>
      </c>
      <c r="T337" s="221" t="e">
        <f t="shared" si="327"/>
        <v>#DIV/0!</v>
      </c>
    </row>
    <row r="338" spans="1:20" s="218" customFormat="1" ht="28.5" hidden="1" customHeight="1" thickBot="1">
      <c r="A338" s="370"/>
      <c r="B338" s="371"/>
      <c r="C338" s="371"/>
      <c r="D338" s="371"/>
      <c r="E338" s="371"/>
      <c r="F338" s="202" t="s">
        <v>702</v>
      </c>
      <c r="G338" s="65"/>
      <c r="H338" s="153" t="s">
        <v>703</v>
      </c>
      <c r="I338" s="136">
        <v>0</v>
      </c>
      <c r="J338" s="372"/>
      <c r="K338" s="112" t="e">
        <f t="shared" si="324"/>
        <v>#DIV/0!</v>
      </c>
      <c r="L338" s="138"/>
      <c r="M338" s="138"/>
      <c r="N338" s="117"/>
      <c r="O338" s="215">
        <f t="shared" si="325"/>
        <v>0</v>
      </c>
      <c r="P338" s="220"/>
      <c r="Q338" s="220"/>
      <c r="R338" s="220"/>
      <c r="S338" s="136">
        <f t="shared" si="326"/>
        <v>0</v>
      </c>
      <c r="T338" s="221" t="e">
        <f t="shared" si="327"/>
        <v>#DIV/0!</v>
      </c>
    </row>
    <row r="339" spans="1:20" ht="33.75" hidden="1" customHeight="1" thickBot="1">
      <c r="A339" s="11"/>
      <c r="B339" s="35"/>
      <c r="C339" s="35"/>
      <c r="D339" s="35"/>
      <c r="E339" s="35"/>
      <c r="F339" s="197" t="s">
        <v>694</v>
      </c>
      <c r="G339" s="25"/>
      <c r="H339" s="148" t="s">
        <v>695</v>
      </c>
      <c r="I339" s="119">
        <f>SUM(I342+I344)</f>
        <v>0</v>
      </c>
      <c r="J339" s="154">
        <f>SUM(J340,J344)</f>
        <v>0</v>
      </c>
      <c r="K339" s="112" t="e">
        <f t="shared" si="324"/>
        <v>#DIV/0!</v>
      </c>
      <c r="L339" s="154">
        <v>0</v>
      </c>
      <c r="M339" s="154">
        <v>0</v>
      </c>
      <c r="N339" s="149">
        <v>0</v>
      </c>
      <c r="O339" s="149">
        <f t="shared" si="325"/>
        <v>0</v>
      </c>
      <c r="P339" s="188"/>
      <c r="Q339" s="188"/>
      <c r="R339" s="188"/>
      <c r="S339" s="154">
        <f t="shared" si="326"/>
        <v>0</v>
      </c>
      <c r="T339" s="154" t="e">
        <f t="shared" si="327"/>
        <v>#DIV/0!</v>
      </c>
    </row>
    <row r="340" spans="1:20" ht="30" hidden="1" customHeight="1">
      <c r="A340" s="11"/>
      <c r="B340" s="35"/>
      <c r="C340" s="35"/>
      <c r="D340" s="35"/>
      <c r="E340" s="35"/>
      <c r="F340" s="84" t="s">
        <v>307</v>
      </c>
      <c r="G340" s="25"/>
      <c r="H340" s="25" t="s">
        <v>308</v>
      </c>
      <c r="I340" s="123">
        <f>SUM(I341:I341)</f>
        <v>0</v>
      </c>
      <c r="J340" s="119">
        <f>SUM(J341:J341)</f>
        <v>0</v>
      </c>
      <c r="K340" s="112" t="e">
        <f t="shared" si="324"/>
        <v>#DIV/0!</v>
      </c>
      <c r="L340" s="119">
        <v>0</v>
      </c>
      <c r="M340" s="119">
        <v>0</v>
      </c>
      <c r="N340" s="113">
        <v>0</v>
      </c>
      <c r="O340" s="113">
        <f t="shared" si="325"/>
        <v>0</v>
      </c>
      <c r="P340" s="132"/>
      <c r="Q340" s="132"/>
      <c r="R340" s="132"/>
      <c r="S340" s="119">
        <f t="shared" si="326"/>
        <v>0</v>
      </c>
      <c r="T340" s="118" t="e">
        <f t="shared" si="327"/>
        <v>#DIV/0!</v>
      </c>
    </row>
    <row r="341" spans="1:20" ht="30.75" hidden="1" customHeight="1">
      <c r="A341" s="11"/>
      <c r="B341" s="35"/>
      <c r="C341" s="35"/>
      <c r="D341" s="35"/>
      <c r="E341" s="35"/>
      <c r="F341" s="78" t="s">
        <v>309</v>
      </c>
      <c r="G341" s="25"/>
      <c r="H341" s="25" t="s">
        <v>310</v>
      </c>
      <c r="I341" s="137"/>
      <c r="J341" s="137">
        <v>0</v>
      </c>
      <c r="K341" s="112" t="e">
        <f t="shared" si="324"/>
        <v>#DIV/0!</v>
      </c>
      <c r="L341" s="119">
        <v>0</v>
      </c>
      <c r="M341" s="119">
        <v>0</v>
      </c>
      <c r="N341" s="113">
        <v>0</v>
      </c>
      <c r="O341" s="112">
        <f t="shared" si="325"/>
        <v>0</v>
      </c>
      <c r="P341" s="116"/>
      <c r="Q341" s="116"/>
      <c r="R341" s="116"/>
      <c r="S341" s="123">
        <f t="shared" si="326"/>
        <v>0</v>
      </c>
      <c r="T341" s="123" t="e">
        <f t="shared" si="327"/>
        <v>#DIV/0!</v>
      </c>
    </row>
    <row r="342" spans="1:20" ht="36.75" hidden="1" customHeight="1" thickBot="1">
      <c r="A342" s="11"/>
      <c r="B342" s="35"/>
      <c r="C342" s="35"/>
      <c r="D342" s="35"/>
      <c r="E342" s="35"/>
      <c r="F342" s="198" t="s">
        <v>696</v>
      </c>
      <c r="G342" s="65"/>
      <c r="H342" s="199" t="s">
        <v>697</v>
      </c>
      <c r="I342" s="138">
        <f>SUM(I343)</f>
        <v>0</v>
      </c>
      <c r="J342" s="137"/>
      <c r="K342" s="112" t="e">
        <f t="shared" si="324"/>
        <v>#DIV/0!</v>
      </c>
      <c r="L342" s="119"/>
      <c r="M342" s="119"/>
      <c r="N342" s="113"/>
      <c r="O342" s="149">
        <f t="shared" si="325"/>
        <v>0</v>
      </c>
      <c r="P342" s="116"/>
      <c r="Q342" s="116"/>
      <c r="R342" s="116"/>
      <c r="S342" s="123">
        <f t="shared" si="326"/>
        <v>0</v>
      </c>
      <c r="T342" s="124" t="e">
        <f t="shared" ref="T342:T343" si="328">SUM(S342/O342*100)</f>
        <v>#DIV/0!</v>
      </c>
    </row>
    <row r="343" spans="1:20" ht="28.5" hidden="1" customHeight="1" thickBot="1">
      <c r="A343" s="11"/>
      <c r="B343" s="35"/>
      <c r="C343" s="35"/>
      <c r="D343" s="35"/>
      <c r="E343" s="35"/>
      <c r="F343" s="87" t="s">
        <v>309</v>
      </c>
      <c r="G343" s="65"/>
      <c r="H343" s="153" t="s">
        <v>700</v>
      </c>
      <c r="I343" s="136">
        <v>0</v>
      </c>
      <c r="J343" s="137"/>
      <c r="K343" s="112" t="e">
        <f t="shared" si="324"/>
        <v>#DIV/0!</v>
      </c>
      <c r="L343" s="119"/>
      <c r="M343" s="119"/>
      <c r="N343" s="113"/>
      <c r="O343" s="112">
        <f t="shared" si="325"/>
        <v>0</v>
      </c>
      <c r="P343" s="116"/>
      <c r="Q343" s="116"/>
      <c r="R343" s="116"/>
      <c r="S343" s="123">
        <f t="shared" si="326"/>
        <v>0</v>
      </c>
      <c r="T343" s="124" t="e">
        <f t="shared" si="328"/>
        <v>#DIV/0!</v>
      </c>
    </row>
    <row r="344" spans="1:20" ht="31.5" hidden="1" customHeight="1" thickBot="1">
      <c r="A344" s="11"/>
      <c r="B344" s="35"/>
      <c r="C344" s="35"/>
      <c r="D344" s="35"/>
      <c r="E344" s="35"/>
      <c r="F344" s="200" t="s">
        <v>817</v>
      </c>
      <c r="G344" s="25"/>
      <c r="H344" s="148" t="s">
        <v>698</v>
      </c>
      <c r="I344" s="119">
        <f>SUM(I345:I346)</f>
        <v>0</v>
      </c>
      <c r="J344" s="119">
        <f>SUM(J345)</f>
        <v>0</v>
      </c>
      <c r="K344" s="112" t="e">
        <f t="shared" si="324"/>
        <v>#DIV/0!</v>
      </c>
      <c r="L344" s="119">
        <v>0</v>
      </c>
      <c r="M344" s="119">
        <v>0</v>
      </c>
      <c r="N344" s="113">
        <v>0</v>
      </c>
      <c r="O344" s="113">
        <f t="shared" si="325"/>
        <v>0</v>
      </c>
      <c r="P344" s="132"/>
      <c r="Q344" s="132"/>
      <c r="R344" s="132"/>
      <c r="S344" s="119">
        <f t="shared" si="326"/>
        <v>0</v>
      </c>
      <c r="T344" s="118" t="e">
        <f t="shared" si="327"/>
        <v>#DIV/0!</v>
      </c>
    </row>
    <row r="345" spans="1:20" ht="30" hidden="1" customHeight="1" thickBot="1">
      <c r="A345" s="11"/>
      <c r="B345" s="35"/>
      <c r="C345" s="35"/>
      <c r="D345" s="35"/>
      <c r="E345" s="35"/>
      <c r="F345" s="201" t="s">
        <v>818</v>
      </c>
      <c r="G345" s="25"/>
      <c r="H345" s="146" t="s">
        <v>819</v>
      </c>
      <c r="I345" s="137">
        <v>0</v>
      </c>
      <c r="J345" s="137">
        <v>0</v>
      </c>
      <c r="K345" s="112" t="e">
        <f t="shared" si="324"/>
        <v>#DIV/0!</v>
      </c>
      <c r="L345" s="119">
        <v>0</v>
      </c>
      <c r="M345" s="119">
        <v>0</v>
      </c>
      <c r="N345" s="113">
        <v>0</v>
      </c>
      <c r="O345" s="112">
        <f t="shared" si="325"/>
        <v>0</v>
      </c>
      <c r="P345" s="116"/>
      <c r="Q345" s="116"/>
      <c r="R345" s="116"/>
      <c r="S345" s="123">
        <f t="shared" si="326"/>
        <v>0</v>
      </c>
      <c r="T345" s="124" t="e">
        <f t="shared" si="327"/>
        <v>#DIV/0!</v>
      </c>
    </row>
    <row r="346" spans="1:20" ht="24.75" hidden="1" customHeight="1" thickBot="1">
      <c r="A346" s="11"/>
      <c r="B346" s="35"/>
      <c r="C346" s="35"/>
      <c r="D346" s="35"/>
      <c r="E346" s="35"/>
      <c r="F346" s="201" t="s">
        <v>316</v>
      </c>
      <c r="G346" s="25"/>
      <c r="H346" s="146" t="s">
        <v>699</v>
      </c>
      <c r="I346" s="137">
        <v>0</v>
      </c>
      <c r="J346" s="137">
        <v>0</v>
      </c>
      <c r="K346" s="112" t="e">
        <f t="shared" si="324"/>
        <v>#DIV/0!</v>
      </c>
      <c r="L346" s="119">
        <v>0</v>
      </c>
      <c r="M346" s="119">
        <v>0</v>
      </c>
      <c r="N346" s="113">
        <v>0</v>
      </c>
      <c r="O346" s="112">
        <f t="shared" ref="O346" si="329">SUM(I346,L346)</f>
        <v>0</v>
      </c>
      <c r="P346" s="116"/>
      <c r="Q346" s="116"/>
      <c r="R346" s="116"/>
      <c r="S346" s="123">
        <f t="shared" ref="S346" si="330">SUM(J346,M346)</f>
        <v>0</v>
      </c>
      <c r="T346" s="124" t="e">
        <f t="shared" ref="T346" si="331">SUM(S346/O346*100)</f>
        <v>#DIV/0!</v>
      </c>
    </row>
    <row r="347" spans="1:20" ht="39.75" hidden="1" customHeight="1" thickBot="1">
      <c r="A347" s="11"/>
      <c r="B347" s="35"/>
      <c r="C347" s="35"/>
      <c r="D347" s="35"/>
      <c r="E347" s="35"/>
      <c r="F347" s="198" t="s">
        <v>797</v>
      </c>
      <c r="G347" s="65"/>
      <c r="H347" s="199" t="s">
        <v>701</v>
      </c>
      <c r="I347" s="138">
        <f>SUM(I348)</f>
        <v>0</v>
      </c>
      <c r="J347" s="137"/>
      <c r="K347" s="112" t="e">
        <f t="shared" si="324"/>
        <v>#DIV/0!</v>
      </c>
      <c r="L347" s="119"/>
      <c r="M347" s="119"/>
      <c r="N347" s="113"/>
      <c r="O347" s="149">
        <f t="shared" ref="O347:O348" si="332">SUM(I347,L347)</f>
        <v>0</v>
      </c>
      <c r="P347" s="116"/>
      <c r="Q347" s="116"/>
      <c r="R347" s="116"/>
      <c r="S347" s="123">
        <f t="shared" ref="S347:S348" si="333">SUM(J347,M347)</f>
        <v>0</v>
      </c>
      <c r="T347" s="124" t="e">
        <f t="shared" ref="T347:T348" si="334">SUM(S347/O347*100)</f>
        <v>#DIV/0!</v>
      </c>
    </row>
    <row r="348" spans="1:20" ht="28.5" hidden="1" customHeight="1" thickBot="1">
      <c r="A348" s="11"/>
      <c r="B348" s="35"/>
      <c r="C348" s="35"/>
      <c r="D348" s="35"/>
      <c r="E348" s="35"/>
      <c r="F348" s="202" t="s">
        <v>702</v>
      </c>
      <c r="G348" s="65"/>
      <c r="H348" s="153" t="s">
        <v>703</v>
      </c>
      <c r="I348" s="136">
        <v>0</v>
      </c>
      <c r="J348" s="137"/>
      <c r="K348" s="112" t="e">
        <f t="shared" si="324"/>
        <v>#DIV/0!</v>
      </c>
      <c r="L348" s="119"/>
      <c r="M348" s="119"/>
      <c r="N348" s="113"/>
      <c r="O348" s="112">
        <f t="shared" si="332"/>
        <v>0</v>
      </c>
      <c r="P348" s="116"/>
      <c r="Q348" s="116"/>
      <c r="R348" s="116"/>
      <c r="S348" s="123">
        <f t="shared" si="333"/>
        <v>0</v>
      </c>
      <c r="T348" s="124" t="e">
        <f t="shared" si="334"/>
        <v>#DIV/0!</v>
      </c>
    </row>
    <row r="349" spans="1:20" ht="30.75" hidden="1" customHeight="1">
      <c r="A349" s="11"/>
      <c r="B349" s="35"/>
      <c r="C349" s="35"/>
      <c r="D349" s="35"/>
      <c r="E349" s="35"/>
      <c r="F349" s="85" t="s">
        <v>312</v>
      </c>
      <c r="G349" s="25"/>
      <c r="H349" s="40" t="s">
        <v>313</v>
      </c>
      <c r="I349" s="139">
        <f>SUM(I350:I351)</f>
        <v>0</v>
      </c>
      <c r="J349" s="137"/>
      <c r="K349" s="112" t="e">
        <f t="shared" si="324"/>
        <v>#DIV/0!</v>
      </c>
      <c r="L349" s="119"/>
      <c r="M349" s="119"/>
      <c r="N349" s="113"/>
      <c r="O349" s="112">
        <f t="shared" ref="O349:O355" si="335">SUM(I349,L349)</f>
        <v>0</v>
      </c>
      <c r="P349" s="116"/>
      <c r="Q349" s="116"/>
      <c r="R349" s="116"/>
      <c r="S349" s="123">
        <f t="shared" ref="S349:S355" si="336">SUM(J349,M349)</f>
        <v>0</v>
      </c>
      <c r="T349" s="124" t="e">
        <f t="shared" ref="T349:T355" si="337">SUM(S349/O349*100)</f>
        <v>#DIV/0!</v>
      </c>
    </row>
    <row r="350" spans="1:20" ht="30.75" hidden="1" customHeight="1">
      <c r="A350" s="11"/>
      <c r="B350" s="35"/>
      <c r="C350" s="35"/>
      <c r="D350" s="35"/>
      <c r="E350" s="35"/>
      <c r="F350" s="88" t="s">
        <v>314</v>
      </c>
      <c r="G350" s="25"/>
      <c r="H350" s="25" t="s">
        <v>315</v>
      </c>
      <c r="I350" s="137">
        <v>0</v>
      </c>
      <c r="J350" s="137"/>
      <c r="K350" s="112" t="e">
        <f t="shared" si="324"/>
        <v>#DIV/0!</v>
      </c>
      <c r="L350" s="119"/>
      <c r="M350" s="119"/>
      <c r="N350" s="113"/>
      <c r="O350" s="112">
        <f t="shared" si="335"/>
        <v>0</v>
      </c>
      <c r="P350" s="116"/>
      <c r="Q350" s="116"/>
      <c r="R350" s="116"/>
      <c r="S350" s="123">
        <f t="shared" si="336"/>
        <v>0</v>
      </c>
      <c r="T350" s="124" t="e">
        <f t="shared" si="337"/>
        <v>#DIV/0!</v>
      </c>
    </row>
    <row r="351" spans="1:20" ht="30.75" hidden="1" customHeight="1">
      <c r="A351" s="11"/>
      <c r="B351" s="35"/>
      <c r="C351" s="35"/>
      <c r="D351" s="35"/>
      <c r="E351" s="35"/>
      <c r="F351" s="78" t="s">
        <v>316</v>
      </c>
      <c r="G351" s="25"/>
      <c r="H351" s="25" t="s">
        <v>317</v>
      </c>
      <c r="I351" s="137">
        <v>0</v>
      </c>
      <c r="J351" s="137"/>
      <c r="K351" s="112" t="e">
        <f t="shared" si="324"/>
        <v>#DIV/0!</v>
      </c>
      <c r="L351" s="119"/>
      <c r="M351" s="119"/>
      <c r="N351" s="113"/>
      <c r="O351" s="112">
        <f t="shared" si="335"/>
        <v>0</v>
      </c>
      <c r="P351" s="116"/>
      <c r="Q351" s="116"/>
      <c r="R351" s="116"/>
      <c r="S351" s="123">
        <f t="shared" si="336"/>
        <v>0</v>
      </c>
      <c r="T351" s="124" t="e">
        <f t="shared" si="337"/>
        <v>#DIV/0!</v>
      </c>
    </row>
    <row r="352" spans="1:20" ht="62.25" hidden="1" customHeight="1">
      <c r="A352" s="11"/>
      <c r="B352" s="35"/>
      <c r="C352" s="35"/>
      <c r="D352" s="35"/>
      <c r="E352" s="35"/>
      <c r="F352" s="89" t="s">
        <v>318</v>
      </c>
      <c r="G352" s="65"/>
      <c r="H352" s="86" t="s">
        <v>319</v>
      </c>
      <c r="I352" s="138">
        <f>SUM(I353)</f>
        <v>0</v>
      </c>
      <c r="J352" s="137"/>
      <c r="K352" s="112" t="e">
        <f t="shared" si="324"/>
        <v>#DIV/0!</v>
      </c>
      <c r="L352" s="119"/>
      <c r="M352" s="119"/>
      <c r="N352" s="113"/>
      <c r="O352" s="112">
        <f t="shared" si="335"/>
        <v>0</v>
      </c>
      <c r="P352" s="116"/>
      <c r="Q352" s="116"/>
      <c r="R352" s="116"/>
      <c r="S352" s="123">
        <f t="shared" si="336"/>
        <v>0</v>
      </c>
      <c r="T352" s="124" t="e">
        <f t="shared" si="337"/>
        <v>#DIV/0!</v>
      </c>
    </row>
    <row r="353" spans="1:20" ht="30.75" hidden="1" customHeight="1">
      <c r="A353" s="11"/>
      <c r="B353" s="35"/>
      <c r="C353" s="35"/>
      <c r="D353" s="35"/>
      <c r="E353" s="35"/>
      <c r="F353" s="419" t="s">
        <v>320</v>
      </c>
      <c r="G353" s="65"/>
      <c r="H353" s="65" t="s">
        <v>321</v>
      </c>
      <c r="I353" s="136">
        <v>0</v>
      </c>
      <c r="J353" s="137"/>
      <c r="K353" s="112" t="e">
        <f t="shared" si="324"/>
        <v>#DIV/0!</v>
      </c>
      <c r="L353" s="119"/>
      <c r="M353" s="119"/>
      <c r="N353" s="113"/>
      <c r="O353" s="112">
        <f t="shared" si="335"/>
        <v>0</v>
      </c>
      <c r="P353" s="116"/>
      <c r="Q353" s="116"/>
      <c r="R353" s="116"/>
      <c r="S353" s="123">
        <f t="shared" si="336"/>
        <v>0</v>
      </c>
      <c r="T353" s="124" t="e">
        <f t="shared" si="337"/>
        <v>#DIV/0!</v>
      </c>
    </row>
    <row r="354" spans="1:20" s="218" customFormat="1" ht="39.75" customHeight="1">
      <c r="A354" s="370"/>
      <c r="B354" s="371"/>
      <c r="C354" s="371"/>
      <c r="D354" s="371"/>
      <c r="E354" s="416"/>
      <c r="F354" s="420" t="s">
        <v>797</v>
      </c>
      <c r="G354" s="410"/>
      <c r="H354" s="199" t="s">
        <v>701</v>
      </c>
      <c r="I354" s="138">
        <f>SUM(I355)</f>
        <v>30000</v>
      </c>
      <c r="J354" s="138">
        <f>SUM(J355)</f>
        <v>30000</v>
      </c>
      <c r="K354" s="149">
        <f t="shared" si="324"/>
        <v>100</v>
      </c>
      <c r="L354" s="138"/>
      <c r="M354" s="138"/>
      <c r="N354" s="117"/>
      <c r="O354" s="302">
        <f t="shared" si="335"/>
        <v>30000</v>
      </c>
      <c r="P354" s="220"/>
      <c r="Q354" s="220"/>
      <c r="R354" s="220"/>
      <c r="S354" s="306">
        <f t="shared" si="336"/>
        <v>30000</v>
      </c>
      <c r="T354" s="294">
        <f t="shared" si="337"/>
        <v>100</v>
      </c>
    </row>
    <row r="355" spans="1:20" s="218" customFormat="1" ht="20.25" customHeight="1">
      <c r="A355" s="370"/>
      <c r="B355" s="371"/>
      <c r="C355" s="371"/>
      <c r="D355" s="371"/>
      <c r="E355" s="416"/>
      <c r="F355" s="418" t="s">
        <v>702</v>
      </c>
      <c r="G355" s="410"/>
      <c r="H355" s="153" t="s">
        <v>703</v>
      </c>
      <c r="I355" s="136">
        <v>30000</v>
      </c>
      <c r="J355" s="372">
        <v>30000</v>
      </c>
      <c r="K355" s="112">
        <f t="shared" si="324"/>
        <v>100</v>
      </c>
      <c r="L355" s="138"/>
      <c r="M355" s="138"/>
      <c r="N355" s="117"/>
      <c r="O355" s="215">
        <f t="shared" si="335"/>
        <v>30000</v>
      </c>
      <c r="P355" s="220"/>
      <c r="Q355" s="220"/>
      <c r="R355" s="220"/>
      <c r="S355" s="136">
        <f t="shared" si="336"/>
        <v>30000</v>
      </c>
      <c r="T355" s="221">
        <f t="shared" si="337"/>
        <v>100</v>
      </c>
    </row>
    <row r="356" spans="1:20" s="1" customFormat="1" ht="29.25">
      <c r="A356" s="21" t="s">
        <v>322</v>
      </c>
      <c r="B356" s="73"/>
      <c r="C356" s="73"/>
      <c r="D356" s="73"/>
      <c r="E356" s="73"/>
      <c r="F356" s="417" t="s">
        <v>704</v>
      </c>
      <c r="G356" s="40" t="s">
        <v>16</v>
      </c>
      <c r="H356" s="148" t="s">
        <v>306</v>
      </c>
      <c r="I356" s="119">
        <f>SUM(I360+I362+I364+I357)</f>
        <v>1940500</v>
      </c>
      <c r="J356" s="119">
        <f>SUM(J360+J362+J364+J357)</f>
        <v>1940500</v>
      </c>
      <c r="K356" s="113">
        <f t="shared" ref="K356:K396" si="338">SUM(J356/I356*100)</f>
        <v>100</v>
      </c>
      <c r="L356" s="119">
        <f t="shared" ref="L356:M358" si="339">SUM(L357)</f>
        <v>1440400</v>
      </c>
      <c r="M356" s="119">
        <f t="shared" si="339"/>
        <v>1440400</v>
      </c>
      <c r="N356" s="113">
        <f t="shared" ref="N356:N366" si="340">SUM(M356/L356*100)</f>
        <v>100</v>
      </c>
      <c r="O356" s="113">
        <f t="shared" ref="O356:O395" si="341">SUM(I356,L356)</f>
        <v>3380900</v>
      </c>
      <c r="P356" s="132"/>
      <c r="Q356" s="132"/>
      <c r="R356" s="132"/>
      <c r="S356" s="119">
        <f t="shared" ref="S356:S394" si="342">SUM(J356,M356)</f>
        <v>3380900</v>
      </c>
      <c r="T356" s="118">
        <f t="shared" ref="T356:T396" si="343">SUM(S356/O356*100)</f>
        <v>100</v>
      </c>
    </row>
    <row r="357" spans="1:20" s="218" customFormat="1" ht="29.25">
      <c r="A357" s="370"/>
      <c r="B357" s="371"/>
      <c r="C357" s="371"/>
      <c r="D357" s="371"/>
      <c r="E357" s="371"/>
      <c r="F357" s="329" t="s">
        <v>705</v>
      </c>
      <c r="G357" s="65" t="s">
        <v>95</v>
      </c>
      <c r="H357" s="199" t="s">
        <v>706</v>
      </c>
      <c r="I357" s="138">
        <f>SUM(I359)</f>
        <v>500000</v>
      </c>
      <c r="J357" s="138">
        <f>SUM(J358)</f>
        <v>500000</v>
      </c>
      <c r="K357" s="117">
        <f t="shared" ref="K357:K359" si="344">SUM(J357/I357*100)</f>
        <v>100</v>
      </c>
      <c r="L357" s="138">
        <f t="shared" si="339"/>
        <v>1440400</v>
      </c>
      <c r="M357" s="138">
        <f t="shared" si="339"/>
        <v>1440400</v>
      </c>
      <c r="N357" s="117">
        <f t="shared" ref="N357:N359" si="345">SUM(M357/L357*100)</f>
        <v>100</v>
      </c>
      <c r="O357" s="117">
        <f>SUM(O358)</f>
        <v>1940400</v>
      </c>
      <c r="P357" s="216"/>
      <c r="Q357" s="216"/>
      <c r="R357" s="216"/>
      <c r="S357" s="138">
        <f t="shared" ref="S357:S359" si="346">SUM(J357,M357)</f>
        <v>1940400</v>
      </c>
      <c r="T357" s="217">
        <f t="shared" ref="T357:T359" si="347">SUM(S357/O357*100)</f>
        <v>100</v>
      </c>
    </row>
    <row r="358" spans="1:20" s="308" customFormat="1" ht="27">
      <c r="A358" s="297"/>
      <c r="B358" s="299"/>
      <c r="C358" s="299"/>
      <c r="D358" s="299"/>
      <c r="E358" s="299"/>
      <c r="F358" s="373" t="s">
        <v>707</v>
      </c>
      <c r="G358" s="199"/>
      <c r="H358" s="199" t="s">
        <v>708</v>
      </c>
      <c r="I358" s="306">
        <f>SUM(I359)</f>
        <v>500000</v>
      </c>
      <c r="J358" s="306">
        <f>SUM(J359)</f>
        <v>500000</v>
      </c>
      <c r="K358" s="302">
        <f t="shared" si="344"/>
        <v>100</v>
      </c>
      <c r="L358" s="306">
        <f t="shared" si="339"/>
        <v>1440400</v>
      </c>
      <c r="M358" s="306">
        <f t="shared" si="339"/>
        <v>1440400</v>
      </c>
      <c r="N358" s="302">
        <f t="shared" si="345"/>
        <v>100</v>
      </c>
      <c r="O358" s="302">
        <f t="shared" ref="O358:O359" si="348">SUM(I358,L358)</f>
        <v>1940400</v>
      </c>
      <c r="P358" s="332"/>
      <c r="Q358" s="332"/>
      <c r="R358" s="332"/>
      <c r="S358" s="306">
        <f t="shared" si="346"/>
        <v>1940400</v>
      </c>
      <c r="T358" s="294">
        <f t="shared" si="347"/>
        <v>100</v>
      </c>
    </row>
    <row r="359" spans="1:20" s="218" customFormat="1" ht="18" customHeight="1">
      <c r="A359" s="370"/>
      <c r="B359" s="371"/>
      <c r="C359" s="371"/>
      <c r="D359" s="371"/>
      <c r="E359" s="371"/>
      <c r="F359" s="334" t="s">
        <v>709</v>
      </c>
      <c r="G359" s="65" t="s">
        <v>95</v>
      </c>
      <c r="H359" s="153" t="s">
        <v>710</v>
      </c>
      <c r="I359" s="136">
        <v>500000</v>
      </c>
      <c r="J359" s="136">
        <v>500000</v>
      </c>
      <c r="K359" s="215">
        <f t="shared" si="344"/>
        <v>100</v>
      </c>
      <c r="L359" s="136">
        <v>1440400</v>
      </c>
      <c r="M359" s="136">
        <v>1440400</v>
      </c>
      <c r="N359" s="215">
        <f t="shared" si="345"/>
        <v>100</v>
      </c>
      <c r="O359" s="215">
        <f t="shared" si="348"/>
        <v>1940400</v>
      </c>
      <c r="P359" s="220"/>
      <c r="Q359" s="220"/>
      <c r="R359" s="220"/>
      <c r="S359" s="136">
        <f t="shared" si="346"/>
        <v>1940400</v>
      </c>
      <c r="T359" s="221">
        <f t="shared" si="347"/>
        <v>100</v>
      </c>
    </row>
    <row r="360" spans="1:20" ht="26.25" customHeight="1">
      <c r="A360" s="11"/>
      <c r="B360" s="35"/>
      <c r="C360" s="35"/>
      <c r="D360" s="35"/>
      <c r="E360" s="35"/>
      <c r="F360" s="18" t="s">
        <v>330</v>
      </c>
      <c r="G360" s="25"/>
      <c r="H360" s="148" t="s">
        <v>311</v>
      </c>
      <c r="I360" s="119">
        <f>SUM(I361)</f>
        <v>1435049</v>
      </c>
      <c r="J360" s="119">
        <f>SUM(J361)</f>
        <v>1435049</v>
      </c>
      <c r="K360" s="113">
        <f t="shared" ref="K360:K363" si="349">SUM(J360/I360*100)</f>
        <v>100</v>
      </c>
      <c r="L360" s="119">
        <v>0</v>
      </c>
      <c r="M360" s="119">
        <v>0</v>
      </c>
      <c r="N360" s="113">
        <v>0</v>
      </c>
      <c r="O360" s="113">
        <f t="shared" ref="O360:O363" si="350">SUM(I360,L360)</f>
        <v>1435049</v>
      </c>
      <c r="P360" s="132"/>
      <c r="Q360" s="132"/>
      <c r="R360" s="132"/>
      <c r="S360" s="119">
        <f t="shared" ref="S360:S363" si="351">SUM(J360,M360)</f>
        <v>1435049</v>
      </c>
      <c r="T360" s="118">
        <f t="shared" ref="T360:T363" si="352">SUM(S360/O360*100)</f>
        <v>100</v>
      </c>
    </row>
    <row r="361" spans="1:20" ht="14.45" customHeight="1">
      <c r="A361" s="11"/>
      <c r="B361" s="35"/>
      <c r="C361" s="35"/>
      <c r="D361" s="35"/>
      <c r="E361" s="35"/>
      <c r="F361" s="19" t="s">
        <v>332</v>
      </c>
      <c r="G361" s="25"/>
      <c r="H361" s="146" t="s">
        <v>711</v>
      </c>
      <c r="I361" s="123">
        <v>1435049</v>
      </c>
      <c r="J361" s="123">
        <v>1435049</v>
      </c>
      <c r="K361" s="112">
        <f t="shared" si="349"/>
        <v>100</v>
      </c>
      <c r="L361" s="119">
        <v>0</v>
      </c>
      <c r="M361" s="119">
        <v>0</v>
      </c>
      <c r="N361" s="113">
        <v>0</v>
      </c>
      <c r="O361" s="112">
        <f t="shared" si="350"/>
        <v>1435049</v>
      </c>
      <c r="P361" s="116"/>
      <c r="Q361" s="116"/>
      <c r="R361" s="116"/>
      <c r="S361" s="123">
        <f t="shared" si="351"/>
        <v>1435049</v>
      </c>
      <c r="T361" s="124">
        <f t="shared" si="352"/>
        <v>100</v>
      </c>
    </row>
    <row r="362" spans="1:20" s="193" customFormat="1" ht="16.149999999999999" customHeight="1">
      <c r="A362" s="191"/>
      <c r="B362" s="192"/>
      <c r="C362" s="192"/>
      <c r="D362" s="192"/>
      <c r="E362" s="192"/>
      <c r="F362" s="189" t="s">
        <v>333</v>
      </c>
      <c r="G362" s="148"/>
      <c r="H362" s="148" t="s">
        <v>712</v>
      </c>
      <c r="I362" s="154">
        <f>SUM(I363)</f>
        <v>5451</v>
      </c>
      <c r="J362" s="154">
        <f>SUM(J363)</f>
        <v>5451</v>
      </c>
      <c r="K362" s="149">
        <f t="shared" si="349"/>
        <v>100</v>
      </c>
      <c r="L362" s="154"/>
      <c r="M362" s="154"/>
      <c r="N362" s="149"/>
      <c r="O362" s="149">
        <f t="shared" si="350"/>
        <v>5451</v>
      </c>
      <c r="P362" s="188"/>
      <c r="Q362" s="188"/>
      <c r="R362" s="188"/>
      <c r="S362" s="154">
        <f t="shared" si="351"/>
        <v>5451</v>
      </c>
      <c r="T362" s="155">
        <f t="shared" si="352"/>
        <v>100</v>
      </c>
    </row>
    <row r="363" spans="1:20" ht="15" customHeight="1">
      <c r="A363" s="11"/>
      <c r="B363" s="35"/>
      <c r="C363" s="35"/>
      <c r="D363" s="35"/>
      <c r="E363" s="35"/>
      <c r="F363" s="19" t="s">
        <v>335</v>
      </c>
      <c r="G363" s="25"/>
      <c r="H363" s="146" t="s">
        <v>713</v>
      </c>
      <c r="I363" s="123">
        <v>5451</v>
      </c>
      <c r="J363" s="123">
        <v>5451</v>
      </c>
      <c r="K363" s="112">
        <f t="shared" si="349"/>
        <v>100</v>
      </c>
      <c r="L363" s="119"/>
      <c r="M363" s="119"/>
      <c r="N363" s="113"/>
      <c r="O363" s="112">
        <f t="shared" si="350"/>
        <v>5451</v>
      </c>
      <c r="P363" s="116"/>
      <c r="Q363" s="116"/>
      <c r="R363" s="116"/>
      <c r="S363" s="123">
        <f t="shared" si="351"/>
        <v>5451</v>
      </c>
      <c r="T363" s="124">
        <f t="shared" si="352"/>
        <v>100</v>
      </c>
    </row>
    <row r="364" spans="1:20" s="218" customFormat="1" ht="29.25" hidden="1">
      <c r="A364" s="370"/>
      <c r="B364" s="371"/>
      <c r="C364" s="371"/>
      <c r="D364" s="371"/>
      <c r="E364" s="371"/>
      <c r="F364" s="329" t="s">
        <v>705</v>
      </c>
      <c r="G364" s="65" t="s">
        <v>95</v>
      </c>
      <c r="H364" s="199" t="s">
        <v>706</v>
      </c>
      <c r="I364" s="138">
        <f>SUM(I366)</f>
        <v>0</v>
      </c>
      <c r="J364" s="138">
        <f>SUM(J365)</f>
        <v>0</v>
      </c>
      <c r="K364" s="117" t="e">
        <f t="shared" si="338"/>
        <v>#DIV/0!</v>
      </c>
      <c r="L364" s="138">
        <f>SUM(L365)</f>
        <v>0</v>
      </c>
      <c r="M364" s="138">
        <f>SUM(M365)</f>
        <v>0</v>
      </c>
      <c r="N364" s="117" t="e">
        <f t="shared" si="340"/>
        <v>#DIV/0!</v>
      </c>
      <c r="O364" s="117">
        <f>SUM(O365)</f>
        <v>0</v>
      </c>
      <c r="P364" s="216"/>
      <c r="Q364" s="216"/>
      <c r="R364" s="216"/>
      <c r="S364" s="138">
        <f t="shared" si="342"/>
        <v>0</v>
      </c>
      <c r="T364" s="217" t="e">
        <f t="shared" si="343"/>
        <v>#DIV/0!</v>
      </c>
    </row>
    <row r="365" spans="1:20" s="308" customFormat="1" ht="27" hidden="1">
      <c r="A365" s="297"/>
      <c r="B365" s="299"/>
      <c r="C365" s="299"/>
      <c r="D365" s="299"/>
      <c r="E365" s="299"/>
      <c r="F365" s="373" t="s">
        <v>707</v>
      </c>
      <c r="G365" s="199"/>
      <c r="H365" s="199" t="s">
        <v>708</v>
      </c>
      <c r="I365" s="306">
        <f>SUM(I366)</f>
        <v>0</v>
      </c>
      <c r="J365" s="306">
        <f>SUM(J366)</f>
        <v>0</v>
      </c>
      <c r="K365" s="302" t="e">
        <f t="shared" si="338"/>
        <v>#DIV/0!</v>
      </c>
      <c r="L365" s="306">
        <f>SUM(L366)</f>
        <v>0</v>
      </c>
      <c r="M365" s="306">
        <f>SUM(M366)</f>
        <v>0</v>
      </c>
      <c r="N365" s="302" t="e">
        <f t="shared" si="340"/>
        <v>#DIV/0!</v>
      </c>
      <c r="O365" s="302">
        <f t="shared" si="341"/>
        <v>0</v>
      </c>
      <c r="P365" s="332"/>
      <c r="Q365" s="332"/>
      <c r="R365" s="332"/>
      <c r="S365" s="306">
        <f t="shared" si="342"/>
        <v>0</v>
      </c>
      <c r="T365" s="294" t="e">
        <f t="shared" si="343"/>
        <v>#DIV/0!</v>
      </c>
    </row>
    <row r="366" spans="1:20" s="218" customFormat="1" ht="24" hidden="1" customHeight="1">
      <c r="A366" s="370"/>
      <c r="B366" s="371"/>
      <c r="C366" s="371"/>
      <c r="D366" s="371"/>
      <c r="E366" s="371"/>
      <c r="F366" s="334" t="s">
        <v>709</v>
      </c>
      <c r="G366" s="65" t="s">
        <v>95</v>
      </c>
      <c r="H366" s="153" t="s">
        <v>710</v>
      </c>
      <c r="I366" s="136">
        <v>0</v>
      </c>
      <c r="J366" s="136">
        <v>0</v>
      </c>
      <c r="K366" s="215" t="e">
        <f t="shared" si="338"/>
        <v>#DIV/0!</v>
      </c>
      <c r="L366" s="136">
        <v>0</v>
      </c>
      <c r="M366" s="136">
        <v>0</v>
      </c>
      <c r="N366" s="215" t="e">
        <f t="shared" si="340"/>
        <v>#DIV/0!</v>
      </c>
      <c r="O366" s="215">
        <f t="shared" si="341"/>
        <v>0</v>
      </c>
      <c r="P366" s="220"/>
      <c r="Q366" s="220"/>
      <c r="R366" s="220"/>
      <c r="S366" s="136">
        <f t="shared" si="342"/>
        <v>0</v>
      </c>
      <c r="T366" s="221" t="e">
        <f t="shared" si="343"/>
        <v>#DIV/0!</v>
      </c>
    </row>
    <row r="367" spans="1:20" ht="26.45" hidden="1" customHeight="1">
      <c r="A367" s="11"/>
      <c r="B367" s="35"/>
      <c r="C367" s="35"/>
      <c r="D367" s="35"/>
      <c r="E367" s="35"/>
      <c r="F367" s="19" t="s">
        <v>326</v>
      </c>
      <c r="G367" s="25"/>
      <c r="H367" s="25" t="s">
        <v>327</v>
      </c>
      <c r="I367" s="123">
        <v>0</v>
      </c>
      <c r="J367" s="123">
        <v>0</v>
      </c>
      <c r="K367" s="112">
        <v>0</v>
      </c>
      <c r="L367" s="123">
        <v>0</v>
      </c>
      <c r="M367" s="123">
        <v>0</v>
      </c>
      <c r="N367" s="112" t="e">
        <f t="shared" ref="N367" si="353">SUM(M367/L367*100)</f>
        <v>#DIV/0!</v>
      </c>
      <c r="O367" s="112">
        <f t="shared" si="341"/>
        <v>0</v>
      </c>
      <c r="P367" s="116"/>
      <c r="Q367" s="116"/>
      <c r="R367" s="116"/>
      <c r="S367" s="123">
        <f t="shared" si="342"/>
        <v>0</v>
      </c>
      <c r="T367" s="124" t="e">
        <f t="shared" si="343"/>
        <v>#DIV/0!</v>
      </c>
    </row>
    <row r="368" spans="1:20" ht="15" hidden="1" customHeight="1">
      <c r="A368" s="11"/>
      <c r="B368" s="35"/>
      <c r="C368" s="35"/>
      <c r="D368" s="35"/>
      <c r="E368" s="35"/>
      <c r="F368" s="19" t="s">
        <v>328</v>
      </c>
      <c r="G368" s="25"/>
      <c r="H368" s="25" t="s">
        <v>329</v>
      </c>
      <c r="I368" s="123"/>
      <c r="J368" s="123">
        <v>0</v>
      </c>
      <c r="K368" s="112">
        <v>0</v>
      </c>
      <c r="L368" s="123">
        <v>0</v>
      </c>
      <c r="M368" s="123">
        <v>0</v>
      </c>
      <c r="N368" s="112" t="e">
        <f t="shared" ref="N368" si="354">SUM(M368/L368*100)</f>
        <v>#DIV/0!</v>
      </c>
      <c r="O368" s="112">
        <f t="shared" si="341"/>
        <v>0</v>
      </c>
      <c r="P368" s="116"/>
      <c r="Q368" s="116"/>
      <c r="R368" s="116"/>
      <c r="S368" s="123">
        <f t="shared" si="342"/>
        <v>0</v>
      </c>
      <c r="T368" s="124" t="e">
        <f t="shared" si="343"/>
        <v>#DIV/0!</v>
      </c>
    </row>
    <row r="369" spans="1:20" ht="26.25" hidden="1" customHeight="1">
      <c r="A369" s="11"/>
      <c r="B369" s="35"/>
      <c r="C369" s="35"/>
      <c r="D369" s="35"/>
      <c r="E369" s="35"/>
      <c r="F369" s="18" t="s">
        <v>330</v>
      </c>
      <c r="G369" s="25"/>
      <c r="H369" s="148" t="s">
        <v>311</v>
      </c>
      <c r="I369" s="119">
        <f>SUM(I370)</f>
        <v>0</v>
      </c>
      <c r="J369" s="119">
        <f>SUM(J370)</f>
        <v>0</v>
      </c>
      <c r="K369" s="113" t="e">
        <f t="shared" si="338"/>
        <v>#DIV/0!</v>
      </c>
      <c r="L369" s="119">
        <v>0</v>
      </c>
      <c r="M369" s="119">
        <v>0</v>
      </c>
      <c r="N369" s="113">
        <v>0</v>
      </c>
      <c r="O369" s="113">
        <f t="shared" si="341"/>
        <v>0</v>
      </c>
      <c r="P369" s="132"/>
      <c r="Q369" s="132"/>
      <c r="R369" s="132"/>
      <c r="S369" s="119">
        <f t="shared" si="342"/>
        <v>0</v>
      </c>
      <c r="T369" s="118" t="e">
        <f t="shared" si="343"/>
        <v>#DIV/0!</v>
      </c>
    </row>
    <row r="370" spans="1:20" ht="14.45" hidden="1" customHeight="1">
      <c r="A370" s="11"/>
      <c r="B370" s="35"/>
      <c r="C370" s="35"/>
      <c r="D370" s="35"/>
      <c r="E370" s="35"/>
      <c r="F370" s="19" t="s">
        <v>332</v>
      </c>
      <c r="G370" s="25"/>
      <c r="H370" s="146" t="s">
        <v>711</v>
      </c>
      <c r="I370" s="123">
        <v>0</v>
      </c>
      <c r="J370" s="123">
        <v>0</v>
      </c>
      <c r="K370" s="112" t="e">
        <f t="shared" si="338"/>
        <v>#DIV/0!</v>
      </c>
      <c r="L370" s="119">
        <v>0</v>
      </c>
      <c r="M370" s="119">
        <v>0</v>
      </c>
      <c r="N370" s="113">
        <v>0</v>
      </c>
      <c r="O370" s="112">
        <f t="shared" si="341"/>
        <v>0</v>
      </c>
      <c r="P370" s="116"/>
      <c r="Q370" s="116"/>
      <c r="R370" s="116"/>
      <c r="S370" s="123">
        <f t="shared" si="342"/>
        <v>0</v>
      </c>
      <c r="T370" s="124" t="e">
        <f t="shared" si="343"/>
        <v>#DIV/0!</v>
      </c>
    </row>
    <row r="371" spans="1:20" s="193" customFormat="1" ht="16.149999999999999" hidden="1" customHeight="1">
      <c r="A371" s="191"/>
      <c r="B371" s="192"/>
      <c r="C371" s="192"/>
      <c r="D371" s="192"/>
      <c r="E371" s="192"/>
      <c r="F371" s="189" t="s">
        <v>333</v>
      </c>
      <c r="G371" s="148"/>
      <c r="H371" s="148" t="s">
        <v>712</v>
      </c>
      <c r="I371" s="154">
        <f>SUM(I372)</f>
        <v>0</v>
      </c>
      <c r="J371" s="154">
        <f>SUM(J372)</f>
        <v>0</v>
      </c>
      <c r="K371" s="149" t="e">
        <f t="shared" si="338"/>
        <v>#DIV/0!</v>
      </c>
      <c r="L371" s="154"/>
      <c r="M371" s="154"/>
      <c r="N371" s="149"/>
      <c r="O371" s="149">
        <f t="shared" si="341"/>
        <v>0</v>
      </c>
      <c r="P371" s="188"/>
      <c r="Q371" s="188"/>
      <c r="R371" s="188"/>
      <c r="S371" s="154">
        <f t="shared" si="342"/>
        <v>0</v>
      </c>
      <c r="T371" s="155" t="e">
        <f t="shared" si="343"/>
        <v>#DIV/0!</v>
      </c>
    </row>
    <row r="372" spans="1:20" ht="15" hidden="1" customHeight="1">
      <c r="A372" s="11"/>
      <c r="B372" s="35"/>
      <c r="C372" s="35"/>
      <c r="D372" s="35"/>
      <c r="E372" s="35"/>
      <c r="F372" s="19" t="s">
        <v>335</v>
      </c>
      <c r="G372" s="25"/>
      <c r="H372" s="146" t="s">
        <v>713</v>
      </c>
      <c r="I372" s="123">
        <v>0</v>
      </c>
      <c r="J372" s="123">
        <v>0</v>
      </c>
      <c r="K372" s="112" t="e">
        <f t="shared" si="338"/>
        <v>#DIV/0!</v>
      </c>
      <c r="L372" s="119"/>
      <c r="M372" s="119"/>
      <c r="N372" s="113"/>
      <c r="O372" s="112">
        <f t="shared" si="341"/>
        <v>0</v>
      </c>
      <c r="P372" s="116"/>
      <c r="Q372" s="116"/>
      <c r="R372" s="116"/>
      <c r="S372" s="123">
        <f t="shared" si="342"/>
        <v>0</v>
      </c>
      <c r="T372" s="124" t="e">
        <f t="shared" si="343"/>
        <v>#DIV/0!</v>
      </c>
    </row>
    <row r="373" spans="1:20" s="218" customFormat="1" ht="42" customHeight="1">
      <c r="A373" s="370" t="s">
        <v>336</v>
      </c>
      <c r="B373" s="371" t="s">
        <v>19</v>
      </c>
      <c r="C373" s="371" t="s">
        <v>337</v>
      </c>
      <c r="D373" s="371"/>
      <c r="E373" s="371"/>
      <c r="F373" s="329" t="s">
        <v>714</v>
      </c>
      <c r="G373" s="86" t="s">
        <v>16</v>
      </c>
      <c r="H373" s="199" t="s">
        <v>323</v>
      </c>
      <c r="I373" s="138">
        <f>SUM(I389+I397+I429+I431+I433+I437+I439+I443+I445+I447)</f>
        <v>150096519.47</v>
      </c>
      <c r="J373" s="138">
        <f>SUM(J389+J397+J429+J431+J433+J437+J439+J443+J445+J447)</f>
        <v>149028632.44999999</v>
      </c>
      <c r="K373" s="117">
        <f t="shared" si="338"/>
        <v>99.288533122706127</v>
      </c>
      <c r="L373" s="138">
        <f>SUM(L437+L439+L443)</f>
        <v>11421821.67</v>
      </c>
      <c r="M373" s="138">
        <f>SUM(M437+M439+M443)</f>
        <v>11415227.67</v>
      </c>
      <c r="N373" s="117">
        <f t="shared" ref="N373" si="355">SUM(M373/L373*100)</f>
        <v>99.94226840349539</v>
      </c>
      <c r="O373" s="117">
        <f t="shared" si="341"/>
        <v>161518341.13999999</v>
      </c>
      <c r="P373" s="117">
        <f t="shared" ref="P373" si="356">SUM(J373,M373)</f>
        <v>160443860.11999997</v>
      </c>
      <c r="Q373" s="117">
        <f t="shared" ref="Q373" si="357">SUM(K373,N373)</f>
        <v>199.2308015262015</v>
      </c>
      <c r="R373" s="117">
        <f t="shared" ref="R373" si="358">SUM(L373,O373)</f>
        <v>172940162.80999997</v>
      </c>
      <c r="S373" s="117">
        <f>SUM(J373+M373)</f>
        <v>160443860.11999997</v>
      </c>
      <c r="T373" s="217">
        <f t="shared" si="343"/>
        <v>99.334762224267351</v>
      </c>
    </row>
    <row r="374" spans="1:20" s="218" customFormat="1" ht="40.15" hidden="1" customHeight="1">
      <c r="A374" s="288"/>
      <c r="B374" s="289"/>
      <c r="C374" s="290"/>
      <c r="D374" s="289"/>
      <c r="E374" s="289"/>
      <c r="F374" s="374" t="s">
        <v>731</v>
      </c>
      <c r="G374" s="86" t="s">
        <v>16</v>
      </c>
      <c r="H374" s="199" t="s">
        <v>331</v>
      </c>
      <c r="I374" s="138">
        <f>SUM(I375:I375)</f>
        <v>0</v>
      </c>
      <c r="J374" s="138">
        <f>SUM(J375:J375)</f>
        <v>0</v>
      </c>
      <c r="K374" s="117" t="e">
        <f t="shared" ref="K374:K381" si="359">SUM(J374/I374*100)</f>
        <v>#DIV/0!</v>
      </c>
      <c r="L374" s="136">
        <v>0</v>
      </c>
      <c r="M374" s="136">
        <v>0</v>
      </c>
      <c r="N374" s="215">
        <v>0</v>
      </c>
      <c r="O374" s="117">
        <f t="shared" si="341"/>
        <v>0</v>
      </c>
      <c r="P374" s="220"/>
      <c r="Q374" s="220"/>
      <c r="R374" s="220"/>
      <c r="S374" s="306">
        <f>SUM(J374,M374)</f>
        <v>0</v>
      </c>
      <c r="T374" s="294" t="e">
        <f t="shared" ref="T374:T388" si="360">SUM(S374/O374*100)</f>
        <v>#DIV/0!</v>
      </c>
    </row>
    <row r="375" spans="1:20" s="218" customFormat="1" ht="27" hidden="1" customHeight="1">
      <c r="A375" s="288"/>
      <c r="B375" s="289"/>
      <c r="C375" s="290"/>
      <c r="D375" s="289"/>
      <c r="E375" s="289"/>
      <c r="F375" s="66" t="s">
        <v>35</v>
      </c>
      <c r="G375" s="65" t="s">
        <v>16</v>
      </c>
      <c r="H375" s="153" t="s">
        <v>732</v>
      </c>
      <c r="I375" s="136">
        <v>0</v>
      </c>
      <c r="J375" s="136">
        <v>0</v>
      </c>
      <c r="K375" s="215" t="e">
        <f t="shared" si="359"/>
        <v>#DIV/0!</v>
      </c>
      <c r="L375" s="136">
        <v>0</v>
      </c>
      <c r="M375" s="136">
        <v>0</v>
      </c>
      <c r="N375" s="117">
        <v>0</v>
      </c>
      <c r="O375" s="215">
        <f t="shared" si="341"/>
        <v>0</v>
      </c>
      <c r="P375" s="220"/>
      <c r="Q375" s="220"/>
      <c r="R375" s="220"/>
      <c r="S375" s="136">
        <f t="shared" ref="S375:S388" si="361">SUM(J375,M375)</f>
        <v>0</v>
      </c>
      <c r="T375" s="221" t="e">
        <f t="shared" si="360"/>
        <v>#DIV/0!</v>
      </c>
    </row>
    <row r="376" spans="1:20" s="218" customFormat="1" ht="43.15" hidden="1" customHeight="1">
      <c r="A376" s="288"/>
      <c r="B376" s="289"/>
      <c r="C376" s="290"/>
      <c r="D376" s="289"/>
      <c r="E376" s="289"/>
      <c r="F376" s="374" t="s">
        <v>733</v>
      </c>
      <c r="G376" s="86" t="s">
        <v>16</v>
      </c>
      <c r="H376" s="199" t="s">
        <v>334</v>
      </c>
      <c r="I376" s="138">
        <f>SUM(I377)</f>
        <v>0</v>
      </c>
      <c r="J376" s="138">
        <f>SUM(J377)</f>
        <v>0</v>
      </c>
      <c r="K376" s="117" t="e">
        <f t="shared" si="359"/>
        <v>#DIV/0!</v>
      </c>
      <c r="L376" s="138">
        <v>0</v>
      </c>
      <c r="M376" s="138">
        <v>0</v>
      </c>
      <c r="N376" s="138">
        <v>0</v>
      </c>
      <c r="O376" s="117">
        <f t="shared" si="341"/>
        <v>0</v>
      </c>
      <c r="P376" s="216"/>
      <c r="Q376" s="216"/>
      <c r="R376" s="216"/>
      <c r="S376" s="138">
        <f t="shared" si="361"/>
        <v>0</v>
      </c>
      <c r="T376" s="217" t="e">
        <f t="shared" si="360"/>
        <v>#DIV/0!</v>
      </c>
    </row>
    <row r="377" spans="1:20" s="218" customFormat="1" ht="26.25" hidden="1" customHeight="1">
      <c r="A377" s="288"/>
      <c r="B377" s="289">
        <v>977</v>
      </c>
      <c r="C377" s="290" t="s">
        <v>360</v>
      </c>
      <c r="D377" s="289"/>
      <c r="E377" s="289"/>
      <c r="F377" s="66" t="s">
        <v>361</v>
      </c>
      <c r="G377" s="65" t="s">
        <v>19</v>
      </c>
      <c r="H377" s="153" t="s">
        <v>734</v>
      </c>
      <c r="I377" s="136">
        <v>0</v>
      </c>
      <c r="J377" s="136">
        <v>0</v>
      </c>
      <c r="K377" s="215" t="e">
        <f t="shared" si="359"/>
        <v>#DIV/0!</v>
      </c>
      <c r="L377" s="136">
        <v>0</v>
      </c>
      <c r="M377" s="136">
        <v>0</v>
      </c>
      <c r="N377" s="117">
        <v>0</v>
      </c>
      <c r="O377" s="215">
        <f t="shared" si="341"/>
        <v>0</v>
      </c>
      <c r="P377" s="220"/>
      <c r="Q377" s="220"/>
      <c r="R377" s="220"/>
      <c r="S377" s="136">
        <f t="shared" si="361"/>
        <v>0</v>
      </c>
      <c r="T377" s="221" t="e">
        <f t="shared" si="360"/>
        <v>#DIV/0!</v>
      </c>
    </row>
    <row r="378" spans="1:20" s="378" customFormat="1" ht="27.75" hidden="1" customHeight="1">
      <c r="A378" s="375"/>
      <c r="B378" s="376"/>
      <c r="C378" s="377"/>
      <c r="D378" s="376"/>
      <c r="E378" s="376"/>
      <c r="F378" s="328" t="s">
        <v>364</v>
      </c>
      <c r="G378" s="86"/>
      <c r="H378" s="301" t="s">
        <v>735</v>
      </c>
      <c r="I378" s="138">
        <f>SUM(I379:I381)</f>
        <v>0</v>
      </c>
      <c r="J378" s="138">
        <f>SUM(J379:J381)</f>
        <v>0</v>
      </c>
      <c r="K378" s="117" t="e">
        <f t="shared" si="359"/>
        <v>#DIV/0!</v>
      </c>
      <c r="L378" s="138"/>
      <c r="M378" s="138"/>
      <c r="N378" s="117">
        <v>0</v>
      </c>
      <c r="O378" s="117">
        <f t="shared" si="341"/>
        <v>0</v>
      </c>
      <c r="P378" s="216"/>
      <c r="Q378" s="216"/>
      <c r="R378" s="216"/>
      <c r="S378" s="138">
        <f t="shared" si="361"/>
        <v>0</v>
      </c>
      <c r="T378" s="217" t="e">
        <f t="shared" si="360"/>
        <v>#DIV/0!</v>
      </c>
    </row>
    <row r="379" spans="1:20" s="218" customFormat="1" ht="26.25" hidden="1" customHeight="1">
      <c r="A379" s="211"/>
      <c r="B379" s="212"/>
      <c r="C379" s="213"/>
      <c r="D379" s="212"/>
      <c r="E379" s="212"/>
      <c r="F379" s="66" t="s">
        <v>365</v>
      </c>
      <c r="G379" s="65"/>
      <c r="H379" s="209" t="s">
        <v>736</v>
      </c>
      <c r="I379" s="136">
        <v>0</v>
      </c>
      <c r="J379" s="136">
        <v>0</v>
      </c>
      <c r="K379" s="215" t="e">
        <f t="shared" si="359"/>
        <v>#DIV/0!</v>
      </c>
      <c r="L379" s="136"/>
      <c r="M379" s="136"/>
      <c r="N379" s="215">
        <v>0</v>
      </c>
      <c r="O379" s="215">
        <f t="shared" si="341"/>
        <v>0</v>
      </c>
      <c r="P379" s="220"/>
      <c r="Q379" s="220"/>
      <c r="R379" s="220"/>
      <c r="S379" s="136">
        <f t="shared" si="361"/>
        <v>0</v>
      </c>
      <c r="T379" s="221" t="e">
        <f t="shared" si="360"/>
        <v>#DIV/0!</v>
      </c>
    </row>
    <row r="380" spans="1:20" s="218" customFormat="1" ht="17.25" hidden="1" customHeight="1">
      <c r="A380" s="211"/>
      <c r="B380" s="212"/>
      <c r="C380" s="213"/>
      <c r="D380" s="212"/>
      <c r="E380" s="212"/>
      <c r="F380" s="66" t="s">
        <v>366</v>
      </c>
      <c r="G380" s="65"/>
      <c r="H380" s="31" t="s">
        <v>367</v>
      </c>
      <c r="I380" s="136">
        <v>0</v>
      </c>
      <c r="J380" s="136">
        <v>0</v>
      </c>
      <c r="K380" s="215" t="e">
        <f t="shared" si="359"/>
        <v>#DIV/0!</v>
      </c>
      <c r="L380" s="136"/>
      <c r="M380" s="136"/>
      <c r="N380" s="215"/>
      <c r="O380" s="215">
        <f t="shared" si="341"/>
        <v>0</v>
      </c>
      <c r="P380" s="220"/>
      <c r="Q380" s="220"/>
      <c r="R380" s="220"/>
      <c r="S380" s="136">
        <f t="shared" si="361"/>
        <v>0</v>
      </c>
      <c r="T380" s="221" t="e">
        <f t="shared" si="360"/>
        <v>#DIV/0!</v>
      </c>
    </row>
    <row r="381" spans="1:20" s="218" customFormat="1" ht="18.75" hidden="1" customHeight="1">
      <c r="A381" s="211"/>
      <c r="B381" s="212"/>
      <c r="C381" s="213"/>
      <c r="D381" s="212"/>
      <c r="E381" s="212"/>
      <c r="F381" s="379" t="s">
        <v>368</v>
      </c>
      <c r="G381" s="65"/>
      <c r="H381" s="209" t="s">
        <v>737</v>
      </c>
      <c r="I381" s="136">
        <v>0</v>
      </c>
      <c r="J381" s="136">
        <v>0</v>
      </c>
      <c r="K381" s="215" t="e">
        <f t="shared" si="359"/>
        <v>#DIV/0!</v>
      </c>
      <c r="L381" s="136"/>
      <c r="M381" s="136"/>
      <c r="N381" s="215"/>
      <c r="O381" s="215">
        <f t="shared" si="341"/>
        <v>0</v>
      </c>
      <c r="P381" s="220"/>
      <c r="Q381" s="220"/>
      <c r="R381" s="220"/>
      <c r="S381" s="136">
        <f t="shared" si="361"/>
        <v>0</v>
      </c>
      <c r="T381" s="221" t="e">
        <f t="shared" si="360"/>
        <v>#DIV/0!</v>
      </c>
    </row>
    <row r="382" spans="1:20" s="378" customFormat="1" ht="27.75" hidden="1" customHeight="1">
      <c r="A382" s="375"/>
      <c r="B382" s="376"/>
      <c r="C382" s="377"/>
      <c r="D382" s="376"/>
      <c r="E382" s="376"/>
      <c r="F382" s="329" t="s">
        <v>740</v>
      </c>
      <c r="G382" s="86"/>
      <c r="H382" s="301" t="s">
        <v>741</v>
      </c>
      <c r="I382" s="138">
        <f>SUM(I383:I385)</f>
        <v>0</v>
      </c>
      <c r="J382" s="138">
        <f>SUM(J383:J385)</f>
        <v>0</v>
      </c>
      <c r="K382" s="117" t="e">
        <f t="shared" ref="K382:K388" si="362">SUM(J382/I382*100)</f>
        <v>#DIV/0!</v>
      </c>
      <c r="L382" s="138">
        <f>SUM(L383:L385)</f>
        <v>0</v>
      </c>
      <c r="M382" s="138"/>
      <c r="N382" s="117">
        <v>0</v>
      </c>
      <c r="O382" s="117">
        <f t="shared" si="341"/>
        <v>0</v>
      </c>
      <c r="P382" s="216"/>
      <c r="Q382" s="216"/>
      <c r="R382" s="216"/>
      <c r="S382" s="138">
        <f t="shared" si="361"/>
        <v>0</v>
      </c>
      <c r="T382" s="217" t="e">
        <f t="shared" si="360"/>
        <v>#DIV/0!</v>
      </c>
    </row>
    <row r="383" spans="1:20" s="218" customFormat="1" ht="26.25" hidden="1" customHeight="1">
      <c r="A383" s="211"/>
      <c r="B383" s="212"/>
      <c r="C383" s="213"/>
      <c r="D383" s="212"/>
      <c r="E383" s="212"/>
      <c r="F383" s="334" t="s">
        <v>742</v>
      </c>
      <c r="G383" s="65"/>
      <c r="H383" s="209" t="s">
        <v>743</v>
      </c>
      <c r="I383" s="136">
        <v>0</v>
      </c>
      <c r="J383" s="136">
        <v>0</v>
      </c>
      <c r="K383" s="215" t="e">
        <f t="shared" si="362"/>
        <v>#DIV/0!</v>
      </c>
      <c r="L383" s="136">
        <v>0</v>
      </c>
      <c r="M383" s="136"/>
      <c r="N383" s="215">
        <v>0</v>
      </c>
      <c r="O383" s="215">
        <f>SUM(I383+L383)</f>
        <v>0</v>
      </c>
      <c r="P383" s="220"/>
      <c r="Q383" s="220"/>
      <c r="R383" s="220"/>
      <c r="S383" s="136">
        <f t="shared" si="361"/>
        <v>0</v>
      </c>
      <c r="T383" s="221" t="e">
        <f t="shared" si="360"/>
        <v>#DIV/0!</v>
      </c>
    </row>
    <row r="384" spans="1:20" s="218" customFormat="1" ht="17.25" hidden="1" customHeight="1">
      <c r="A384" s="211"/>
      <c r="B384" s="212"/>
      <c r="C384" s="213"/>
      <c r="D384" s="212"/>
      <c r="E384" s="212"/>
      <c r="F384" s="66" t="s">
        <v>366</v>
      </c>
      <c r="G384" s="65"/>
      <c r="H384" s="31" t="s">
        <v>367</v>
      </c>
      <c r="I384" s="136">
        <v>0</v>
      </c>
      <c r="J384" s="136">
        <v>0</v>
      </c>
      <c r="K384" s="215" t="e">
        <f t="shared" si="362"/>
        <v>#DIV/0!</v>
      </c>
      <c r="L384" s="136"/>
      <c r="M384" s="136"/>
      <c r="N384" s="215"/>
      <c r="O384" s="215">
        <f t="shared" ref="O384:O386" si="363">SUM(I384,L384)</f>
        <v>0</v>
      </c>
      <c r="P384" s="220"/>
      <c r="Q384" s="220"/>
      <c r="R384" s="220"/>
      <c r="S384" s="136">
        <f t="shared" si="361"/>
        <v>0</v>
      </c>
      <c r="T384" s="221" t="e">
        <f t="shared" si="360"/>
        <v>#DIV/0!</v>
      </c>
    </row>
    <row r="385" spans="1:20" s="218" customFormat="1" ht="27" hidden="1" customHeight="1">
      <c r="A385" s="211"/>
      <c r="B385" s="212"/>
      <c r="C385" s="213"/>
      <c r="D385" s="212"/>
      <c r="E385" s="212"/>
      <c r="F385" s="380" t="s">
        <v>744</v>
      </c>
      <c r="G385" s="65"/>
      <c r="H385" s="209" t="s">
        <v>745</v>
      </c>
      <c r="I385" s="136">
        <v>0</v>
      </c>
      <c r="J385" s="136">
        <v>0</v>
      </c>
      <c r="K385" s="215" t="e">
        <f t="shared" si="362"/>
        <v>#DIV/0!</v>
      </c>
      <c r="L385" s="136"/>
      <c r="M385" s="136"/>
      <c r="N385" s="215"/>
      <c r="O385" s="215">
        <f t="shared" si="363"/>
        <v>0</v>
      </c>
      <c r="P385" s="220"/>
      <c r="Q385" s="220"/>
      <c r="R385" s="220"/>
      <c r="S385" s="136">
        <f t="shared" si="361"/>
        <v>0</v>
      </c>
      <c r="T385" s="221" t="e">
        <f t="shared" si="360"/>
        <v>#DIV/0!</v>
      </c>
    </row>
    <row r="386" spans="1:20" s="378" customFormat="1" ht="59.25" hidden="1" customHeight="1">
      <c r="A386" s="375"/>
      <c r="B386" s="376"/>
      <c r="C386" s="377"/>
      <c r="D386" s="376"/>
      <c r="E386" s="376"/>
      <c r="F386" s="329" t="s">
        <v>746</v>
      </c>
      <c r="G386" s="86"/>
      <c r="H386" s="301" t="s">
        <v>747</v>
      </c>
      <c r="I386" s="138">
        <f>SUM(I387)</f>
        <v>0</v>
      </c>
      <c r="J386" s="138">
        <f>SUM(J387)</f>
        <v>0</v>
      </c>
      <c r="K386" s="117" t="e">
        <f t="shared" si="362"/>
        <v>#DIV/0!</v>
      </c>
      <c r="L386" s="138">
        <v>0</v>
      </c>
      <c r="M386" s="138"/>
      <c r="N386" s="117">
        <v>0</v>
      </c>
      <c r="O386" s="117">
        <f t="shared" si="363"/>
        <v>0</v>
      </c>
      <c r="P386" s="216"/>
      <c r="Q386" s="216"/>
      <c r="R386" s="216"/>
      <c r="S386" s="138">
        <f t="shared" si="361"/>
        <v>0</v>
      </c>
      <c r="T386" s="217" t="e">
        <f t="shared" si="360"/>
        <v>#DIV/0!</v>
      </c>
    </row>
    <row r="387" spans="1:20" s="218" customFormat="1" ht="33" hidden="1" customHeight="1">
      <c r="A387" s="211"/>
      <c r="B387" s="212"/>
      <c r="C387" s="213"/>
      <c r="D387" s="212"/>
      <c r="E387" s="212"/>
      <c r="F387" s="334" t="s">
        <v>748</v>
      </c>
      <c r="G387" s="65"/>
      <c r="H387" s="209" t="s">
        <v>749</v>
      </c>
      <c r="I387" s="136">
        <v>0</v>
      </c>
      <c r="J387" s="136">
        <v>0</v>
      </c>
      <c r="K387" s="215" t="e">
        <f t="shared" si="362"/>
        <v>#DIV/0!</v>
      </c>
      <c r="L387" s="136">
        <v>0</v>
      </c>
      <c r="M387" s="136"/>
      <c r="N387" s="215">
        <v>0</v>
      </c>
      <c r="O387" s="215">
        <f>SUM(I387+L387)</f>
        <v>0</v>
      </c>
      <c r="P387" s="220"/>
      <c r="Q387" s="220"/>
      <c r="R387" s="220"/>
      <c r="S387" s="136">
        <f t="shared" si="361"/>
        <v>0</v>
      </c>
      <c r="T387" s="221" t="e">
        <f t="shared" si="360"/>
        <v>#DIV/0!</v>
      </c>
    </row>
    <row r="388" spans="1:20" s="308" customFormat="1" ht="26.25" hidden="1" customHeight="1">
      <c r="A388" s="381"/>
      <c r="B388" s="382"/>
      <c r="C388" s="383"/>
      <c r="D388" s="382"/>
      <c r="E388" s="382"/>
      <c r="F388" s="330" t="s">
        <v>490</v>
      </c>
      <c r="G388" s="199"/>
      <c r="H388" s="301" t="s">
        <v>820</v>
      </c>
      <c r="I388" s="306">
        <v>0</v>
      </c>
      <c r="J388" s="306">
        <v>0</v>
      </c>
      <c r="K388" s="302" t="e">
        <f t="shared" si="362"/>
        <v>#DIV/0!</v>
      </c>
      <c r="L388" s="306">
        <v>0</v>
      </c>
      <c r="M388" s="306"/>
      <c r="N388" s="302">
        <v>0</v>
      </c>
      <c r="O388" s="302">
        <f t="shared" ref="O388" si="364">SUM(I388,L388)</f>
        <v>0</v>
      </c>
      <c r="P388" s="332"/>
      <c r="Q388" s="332"/>
      <c r="R388" s="332"/>
      <c r="S388" s="306">
        <f t="shared" si="361"/>
        <v>0</v>
      </c>
      <c r="T388" s="294" t="e">
        <f t="shared" si="360"/>
        <v>#DIV/0!</v>
      </c>
    </row>
    <row r="389" spans="1:20" ht="45.75" customHeight="1">
      <c r="A389" s="7" t="s">
        <v>339</v>
      </c>
      <c r="B389" s="9">
        <v>977</v>
      </c>
      <c r="C389" s="12" t="s">
        <v>337</v>
      </c>
      <c r="D389" s="9"/>
      <c r="E389" s="9"/>
      <c r="F389" s="152" t="s">
        <v>715</v>
      </c>
      <c r="G389" s="40" t="s">
        <v>16</v>
      </c>
      <c r="H389" s="148" t="s">
        <v>324</v>
      </c>
      <c r="I389" s="119">
        <f>SUM(I390+I393+I395)</f>
        <v>120000</v>
      </c>
      <c r="J389" s="119">
        <f>SUM(J390+J393+J395)</f>
        <v>120000</v>
      </c>
      <c r="K389" s="113">
        <f t="shared" si="338"/>
        <v>100</v>
      </c>
      <c r="L389" s="119">
        <f>SUM(L390:L395)</f>
        <v>0</v>
      </c>
      <c r="M389" s="119">
        <f>SUM(M390:M395)</f>
        <v>0</v>
      </c>
      <c r="N389" s="113">
        <v>0</v>
      </c>
      <c r="O389" s="113">
        <f t="shared" si="341"/>
        <v>120000</v>
      </c>
      <c r="P389" s="113">
        <f t="shared" ref="P389" si="365">SUM(J389,M389)</f>
        <v>120000</v>
      </c>
      <c r="Q389" s="113">
        <f t="shared" ref="Q389" si="366">SUM(K389,N389)</f>
        <v>100</v>
      </c>
      <c r="R389" s="113">
        <f t="shared" ref="R389" si="367">SUM(L389,O389)</f>
        <v>120000</v>
      </c>
      <c r="S389" s="113">
        <f t="shared" ref="S389" si="368">SUM(M389,P389)</f>
        <v>120000</v>
      </c>
      <c r="T389" s="155">
        <f t="shared" si="343"/>
        <v>100</v>
      </c>
    </row>
    <row r="390" spans="1:20" ht="27.75" hidden="1" customHeight="1">
      <c r="A390" s="7"/>
      <c r="B390" s="9"/>
      <c r="C390" s="12"/>
      <c r="D390" s="9"/>
      <c r="E390" s="9"/>
      <c r="F390" s="90" t="s">
        <v>340</v>
      </c>
      <c r="G390" s="25" t="s">
        <v>19</v>
      </c>
      <c r="H390" s="148" t="s">
        <v>325</v>
      </c>
      <c r="I390" s="154">
        <f>SUM(I391)</f>
        <v>0</v>
      </c>
      <c r="J390" s="123">
        <f>SUM(J391)</f>
        <v>0</v>
      </c>
      <c r="K390" s="112" t="e">
        <f t="shared" si="338"/>
        <v>#DIV/0!</v>
      </c>
      <c r="L390" s="123">
        <v>0</v>
      </c>
      <c r="M390" s="123">
        <v>0</v>
      </c>
      <c r="N390" s="113">
        <v>0</v>
      </c>
      <c r="O390" s="149">
        <f t="shared" si="341"/>
        <v>0</v>
      </c>
      <c r="P390" s="116"/>
      <c r="Q390" s="116"/>
      <c r="R390" s="116"/>
      <c r="S390" s="123">
        <f t="shared" si="342"/>
        <v>0</v>
      </c>
      <c r="T390" s="124" t="e">
        <f t="shared" si="343"/>
        <v>#DIV/0!</v>
      </c>
    </row>
    <row r="391" spans="1:20" ht="18.75" hidden="1" customHeight="1">
      <c r="A391" s="7"/>
      <c r="B391" s="9"/>
      <c r="C391" s="12"/>
      <c r="D391" s="9"/>
      <c r="E391" s="9"/>
      <c r="F391" s="19" t="s">
        <v>341</v>
      </c>
      <c r="G391" s="25" t="s">
        <v>19</v>
      </c>
      <c r="H391" s="146" t="s">
        <v>716</v>
      </c>
      <c r="I391" s="123">
        <v>0</v>
      </c>
      <c r="J391" s="123">
        <v>0</v>
      </c>
      <c r="K391" s="112" t="e">
        <f t="shared" si="338"/>
        <v>#DIV/0!</v>
      </c>
      <c r="L391" s="123">
        <v>0</v>
      </c>
      <c r="M391" s="123">
        <v>0</v>
      </c>
      <c r="N391" s="113">
        <v>0</v>
      </c>
      <c r="O391" s="112">
        <f t="shared" si="341"/>
        <v>0</v>
      </c>
      <c r="P391" s="116"/>
      <c r="Q391" s="116"/>
      <c r="R391" s="116"/>
      <c r="S391" s="123">
        <f t="shared" si="342"/>
        <v>0</v>
      </c>
      <c r="T391" s="124" t="e">
        <f t="shared" si="343"/>
        <v>#DIV/0!</v>
      </c>
    </row>
    <row r="392" spans="1:20" ht="20.25" hidden="1" customHeight="1">
      <c r="A392" s="7"/>
      <c r="B392" s="9"/>
      <c r="C392" s="12"/>
      <c r="D392" s="9"/>
      <c r="E392" s="9"/>
      <c r="F392" s="19" t="s">
        <v>342</v>
      </c>
      <c r="G392" s="25"/>
      <c r="H392" s="25" t="s">
        <v>343</v>
      </c>
      <c r="I392" s="123">
        <v>0</v>
      </c>
      <c r="J392" s="123">
        <v>0</v>
      </c>
      <c r="K392" s="112">
        <v>0</v>
      </c>
      <c r="L392" s="123">
        <v>0</v>
      </c>
      <c r="M392" s="123">
        <v>0</v>
      </c>
      <c r="N392" s="112">
        <v>0</v>
      </c>
      <c r="O392" s="112">
        <f t="shared" si="341"/>
        <v>0</v>
      </c>
      <c r="P392" s="116"/>
      <c r="Q392" s="116"/>
      <c r="R392" s="116"/>
      <c r="S392" s="123">
        <f t="shared" si="342"/>
        <v>0</v>
      </c>
      <c r="T392" s="124">
        <v>0</v>
      </c>
    </row>
    <row r="393" spans="1:20" ht="31.5" customHeight="1">
      <c r="A393" s="7"/>
      <c r="B393" s="9"/>
      <c r="C393" s="12"/>
      <c r="D393" s="9"/>
      <c r="E393" s="9"/>
      <c r="F393" s="36" t="s">
        <v>344</v>
      </c>
      <c r="G393" s="25"/>
      <c r="H393" s="148" t="s">
        <v>717</v>
      </c>
      <c r="I393" s="204">
        <f>SUM(I394)</f>
        <v>20000</v>
      </c>
      <c r="J393" s="204">
        <f>SUM(J394)</f>
        <v>20000</v>
      </c>
      <c r="K393" s="178">
        <f t="shared" si="338"/>
        <v>100</v>
      </c>
      <c r="L393" s="204">
        <v>0</v>
      </c>
      <c r="M393" s="204">
        <v>0</v>
      </c>
      <c r="N393" s="178">
        <v>0</v>
      </c>
      <c r="O393" s="178">
        <f t="shared" si="341"/>
        <v>20000</v>
      </c>
      <c r="P393" s="116"/>
      <c r="Q393" s="116"/>
      <c r="R393" s="116"/>
      <c r="S393" s="154">
        <f t="shared" si="342"/>
        <v>20000</v>
      </c>
      <c r="T393" s="155">
        <f t="shared" si="343"/>
        <v>100</v>
      </c>
    </row>
    <row r="394" spans="1:20" ht="28.5" customHeight="1">
      <c r="A394" s="7"/>
      <c r="B394" s="9"/>
      <c r="C394" s="12"/>
      <c r="D394" s="9"/>
      <c r="E394" s="9"/>
      <c r="F394" s="159" t="s">
        <v>718</v>
      </c>
      <c r="G394" s="25" t="s">
        <v>19</v>
      </c>
      <c r="H394" s="146" t="s">
        <v>719</v>
      </c>
      <c r="I394" s="123">
        <v>20000</v>
      </c>
      <c r="J394" s="123">
        <v>20000</v>
      </c>
      <c r="K394" s="112">
        <f t="shared" si="338"/>
        <v>100</v>
      </c>
      <c r="L394" s="123">
        <v>0</v>
      </c>
      <c r="M394" s="123">
        <v>0</v>
      </c>
      <c r="N394" s="113">
        <v>0</v>
      </c>
      <c r="O394" s="112">
        <f t="shared" si="341"/>
        <v>20000</v>
      </c>
      <c r="P394" s="116"/>
      <c r="Q394" s="116"/>
      <c r="R394" s="116"/>
      <c r="S394" s="123">
        <f t="shared" si="342"/>
        <v>20000</v>
      </c>
      <c r="T394" s="124">
        <f t="shared" si="343"/>
        <v>100</v>
      </c>
    </row>
    <row r="395" spans="1:20" s="2" customFormat="1" ht="28.9" customHeight="1">
      <c r="A395" s="11"/>
      <c r="B395" s="34"/>
      <c r="C395" s="35"/>
      <c r="D395" s="34"/>
      <c r="E395" s="34"/>
      <c r="F395" s="36" t="s">
        <v>345</v>
      </c>
      <c r="G395" s="40" t="s">
        <v>19</v>
      </c>
      <c r="H395" s="148" t="s">
        <v>720</v>
      </c>
      <c r="I395" s="154">
        <f>SUM(I396)</f>
        <v>100000</v>
      </c>
      <c r="J395" s="154">
        <f>SUM(J396)</f>
        <v>100000</v>
      </c>
      <c r="K395" s="154">
        <f t="shared" si="338"/>
        <v>100</v>
      </c>
      <c r="L395" s="119">
        <v>0</v>
      </c>
      <c r="M395" s="119">
        <v>0</v>
      </c>
      <c r="N395" s="119">
        <v>0</v>
      </c>
      <c r="O395" s="113">
        <f t="shared" si="341"/>
        <v>100000</v>
      </c>
      <c r="P395" s="132"/>
      <c r="Q395" s="132"/>
      <c r="R395" s="132"/>
      <c r="S395" s="119">
        <f>SUM(S396)</f>
        <v>100000</v>
      </c>
      <c r="T395" s="119">
        <f t="shared" si="343"/>
        <v>100</v>
      </c>
    </row>
    <row r="396" spans="1:20" ht="19.149999999999999" customHeight="1">
      <c r="A396" s="7"/>
      <c r="B396" s="9"/>
      <c r="C396" s="12"/>
      <c r="D396" s="9"/>
      <c r="E396" s="9"/>
      <c r="F396" s="26" t="s">
        <v>346</v>
      </c>
      <c r="G396" s="25" t="s">
        <v>19</v>
      </c>
      <c r="H396" s="146" t="s">
        <v>721</v>
      </c>
      <c r="I396" s="123">
        <v>100000</v>
      </c>
      <c r="J396" s="123">
        <v>100000</v>
      </c>
      <c r="K396" s="123">
        <f t="shared" si="338"/>
        <v>100</v>
      </c>
      <c r="L396" s="123">
        <v>0</v>
      </c>
      <c r="M396" s="123"/>
      <c r="N396" s="123"/>
      <c r="O396" s="112">
        <f>SUM(I396)</f>
        <v>100000</v>
      </c>
      <c r="P396" s="116"/>
      <c r="Q396" s="116"/>
      <c r="R396" s="116"/>
      <c r="S396" s="123">
        <f>SUM(J396)</f>
        <v>100000</v>
      </c>
      <c r="T396" s="120">
        <f t="shared" si="343"/>
        <v>100</v>
      </c>
    </row>
    <row r="397" spans="1:20" s="1" customFormat="1" ht="39" customHeight="1">
      <c r="A397" s="27"/>
      <c r="B397" s="22"/>
      <c r="C397" s="23"/>
      <c r="D397" s="22"/>
      <c r="E397" s="414"/>
      <c r="F397" s="415" t="s">
        <v>722</v>
      </c>
      <c r="G397" s="71"/>
      <c r="H397" s="148" t="s">
        <v>723</v>
      </c>
      <c r="I397" s="119">
        <f>SUM(I398,I400,I404,I406)</f>
        <v>96920540.340000004</v>
      </c>
      <c r="J397" s="119">
        <f>SUM(J398,J400,J404,J406)</f>
        <v>96878449.469999999</v>
      </c>
      <c r="K397" s="113">
        <f t="shared" ref="K397:K416" si="369">SUM(J397/I397*100)</f>
        <v>99.956571775340549</v>
      </c>
      <c r="L397" s="119">
        <f>SUM(L404:L407)</f>
        <v>0</v>
      </c>
      <c r="M397" s="119">
        <f>SUM(M404:M407)</f>
        <v>0</v>
      </c>
      <c r="N397" s="113">
        <v>0</v>
      </c>
      <c r="O397" s="113">
        <f t="shared" ref="O397:O411" si="370">SUM(I397,L397)</f>
        <v>96920540.340000004</v>
      </c>
      <c r="P397" s="113">
        <f t="shared" ref="P397" si="371">SUM(J397,M397)</f>
        <v>96878449.469999999</v>
      </c>
      <c r="Q397" s="113">
        <f t="shared" ref="Q397" si="372">SUM(K397,N397)</f>
        <v>99.956571775340549</v>
      </c>
      <c r="R397" s="113">
        <f t="shared" ref="R397" si="373">SUM(L397,O397)</f>
        <v>96920540.340000004</v>
      </c>
      <c r="S397" s="113">
        <f t="shared" ref="S397" si="374">SUM(M397,P397)</f>
        <v>96878449.469999999</v>
      </c>
      <c r="T397" s="118">
        <f t="shared" ref="T397:T411" si="375">SUM(S397/O397*100)</f>
        <v>99.956571775340549</v>
      </c>
    </row>
    <row r="398" spans="1:20" ht="15.6" hidden="1" customHeight="1">
      <c r="A398" s="7"/>
      <c r="B398" s="9"/>
      <c r="C398" s="12"/>
      <c r="D398" s="9"/>
      <c r="E398" s="9"/>
      <c r="F398" s="91" t="s">
        <v>347</v>
      </c>
      <c r="G398" s="25"/>
      <c r="H398" s="25" t="s">
        <v>348</v>
      </c>
      <c r="I398" s="123">
        <f>SUM(I399:I399)</f>
        <v>0</v>
      </c>
      <c r="J398" s="123">
        <f>SUM(J399:J399)</f>
        <v>0</v>
      </c>
      <c r="K398" s="112" t="e">
        <f t="shared" si="369"/>
        <v>#DIV/0!</v>
      </c>
      <c r="L398" s="123">
        <v>0</v>
      </c>
      <c r="M398" s="123">
        <v>0</v>
      </c>
      <c r="N398" s="113">
        <v>0</v>
      </c>
      <c r="O398" s="112">
        <f t="shared" si="370"/>
        <v>0</v>
      </c>
      <c r="P398" s="116"/>
      <c r="Q398" s="116"/>
      <c r="R398" s="116"/>
      <c r="S398" s="123">
        <f t="shared" ref="S398:S411" si="376">SUM(J398,M398)</f>
        <v>0</v>
      </c>
      <c r="T398" s="124" t="e">
        <f t="shared" si="375"/>
        <v>#DIV/0!</v>
      </c>
    </row>
    <row r="399" spans="1:20" ht="27.6" hidden="1" customHeight="1">
      <c r="A399" s="7"/>
      <c r="B399" s="9"/>
      <c r="C399" s="12"/>
      <c r="D399" s="9"/>
      <c r="E399" s="9"/>
      <c r="F399" s="78" t="s">
        <v>349</v>
      </c>
      <c r="G399" s="25"/>
      <c r="H399" s="25" t="s">
        <v>350</v>
      </c>
      <c r="I399" s="137"/>
      <c r="J399" s="137"/>
      <c r="K399" s="112" t="e">
        <f t="shared" si="369"/>
        <v>#DIV/0!</v>
      </c>
      <c r="L399" s="123">
        <v>0</v>
      </c>
      <c r="M399" s="123">
        <v>0</v>
      </c>
      <c r="N399" s="113">
        <v>0</v>
      </c>
      <c r="O399" s="112">
        <f t="shared" si="370"/>
        <v>0</v>
      </c>
      <c r="P399" s="116"/>
      <c r="Q399" s="116"/>
      <c r="R399" s="116"/>
      <c r="S399" s="123">
        <f t="shared" si="376"/>
        <v>0</v>
      </c>
      <c r="T399" s="124" t="e">
        <f t="shared" si="375"/>
        <v>#DIV/0!</v>
      </c>
    </row>
    <row r="400" spans="1:20" ht="29.45" hidden="1" customHeight="1" thickBot="1">
      <c r="A400" s="7"/>
      <c r="B400" s="9"/>
      <c r="C400" s="12"/>
      <c r="D400" s="9"/>
      <c r="E400" s="9"/>
      <c r="F400" s="205" t="s">
        <v>724</v>
      </c>
      <c r="G400" s="25"/>
      <c r="H400" s="146" t="s">
        <v>725</v>
      </c>
      <c r="I400" s="123">
        <f>SUM(I401:I403)</f>
        <v>0</v>
      </c>
      <c r="J400" s="123">
        <f>SUM(J401:J403)</f>
        <v>0</v>
      </c>
      <c r="K400" s="112" t="e">
        <f t="shared" si="369"/>
        <v>#DIV/0!</v>
      </c>
      <c r="L400" s="123">
        <f>SUM(L401)</f>
        <v>11203000</v>
      </c>
      <c r="M400" s="123">
        <f>SUM(M401)</f>
        <v>11203000</v>
      </c>
      <c r="N400" s="112">
        <f t="shared" ref="N400:N401" si="377">SUM(M400/L400*100)</f>
        <v>100</v>
      </c>
      <c r="O400" s="112">
        <f t="shared" si="370"/>
        <v>11203000</v>
      </c>
      <c r="P400" s="116"/>
      <c r="Q400" s="116"/>
      <c r="R400" s="116"/>
      <c r="S400" s="123">
        <f t="shared" si="376"/>
        <v>11203000</v>
      </c>
      <c r="T400" s="124">
        <f t="shared" si="375"/>
        <v>100</v>
      </c>
    </row>
    <row r="401" spans="1:20" ht="23.45" hidden="1" customHeight="1" thickBot="1">
      <c r="A401" s="7"/>
      <c r="B401" s="9"/>
      <c r="C401" s="12"/>
      <c r="D401" s="9"/>
      <c r="E401" s="9"/>
      <c r="F401" s="78" t="s">
        <v>351</v>
      </c>
      <c r="G401" s="25"/>
      <c r="H401" s="25" t="s">
        <v>352</v>
      </c>
      <c r="I401" s="137">
        <v>0</v>
      </c>
      <c r="J401" s="137">
        <v>0</v>
      </c>
      <c r="K401" s="112">
        <v>0</v>
      </c>
      <c r="L401" s="140">
        <v>11203000</v>
      </c>
      <c r="M401" s="137">
        <v>11203000</v>
      </c>
      <c r="N401" s="112">
        <f t="shared" si="377"/>
        <v>100</v>
      </c>
      <c r="O401" s="112">
        <f t="shared" si="370"/>
        <v>11203000</v>
      </c>
      <c r="P401" s="116"/>
      <c r="Q401" s="116"/>
      <c r="R401" s="116"/>
      <c r="S401" s="123">
        <f t="shared" si="376"/>
        <v>11203000</v>
      </c>
      <c r="T401" s="124">
        <f t="shared" si="375"/>
        <v>100</v>
      </c>
    </row>
    <row r="402" spans="1:20" ht="29.25" hidden="1" customHeight="1">
      <c r="A402" s="7"/>
      <c r="B402" s="9"/>
      <c r="C402" s="12"/>
      <c r="D402" s="9"/>
      <c r="E402" s="9"/>
      <c r="F402" s="78" t="s">
        <v>353</v>
      </c>
      <c r="G402" s="25"/>
      <c r="H402" s="25" t="s">
        <v>354</v>
      </c>
      <c r="I402" s="123">
        <v>0</v>
      </c>
      <c r="J402" s="123">
        <v>0</v>
      </c>
      <c r="K402" s="112" t="e">
        <f t="shared" si="369"/>
        <v>#DIV/0!</v>
      </c>
      <c r="L402" s="123">
        <v>0</v>
      </c>
      <c r="M402" s="123">
        <v>0</v>
      </c>
      <c r="N402" s="112">
        <v>0</v>
      </c>
      <c r="O402" s="112">
        <f t="shared" si="370"/>
        <v>0</v>
      </c>
      <c r="P402" s="116"/>
      <c r="Q402" s="116"/>
      <c r="R402" s="116"/>
      <c r="S402" s="123">
        <f t="shared" si="376"/>
        <v>0</v>
      </c>
      <c r="T402" s="124" t="e">
        <f t="shared" si="375"/>
        <v>#DIV/0!</v>
      </c>
    </row>
    <row r="403" spans="1:20" ht="22.9" hidden="1" customHeight="1">
      <c r="A403" s="7"/>
      <c r="B403" s="9"/>
      <c r="C403" s="12"/>
      <c r="D403" s="9"/>
      <c r="E403" s="9"/>
      <c r="F403" s="63" t="s">
        <v>355</v>
      </c>
      <c r="G403" s="25"/>
      <c r="H403" s="25" t="s">
        <v>356</v>
      </c>
      <c r="I403" s="123">
        <v>0</v>
      </c>
      <c r="J403" s="123">
        <v>0</v>
      </c>
      <c r="K403" s="112" t="e">
        <f t="shared" si="369"/>
        <v>#DIV/0!</v>
      </c>
      <c r="L403" s="123"/>
      <c r="M403" s="123"/>
      <c r="N403" s="112"/>
      <c r="O403" s="112">
        <f t="shared" si="370"/>
        <v>0</v>
      </c>
      <c r="P403" s="116"/>
      <c r="Q403" s="116"/>
      <c r="R403" s="116"/>
      <c r="S403" s="123">
        <f t="shared" si="376"/>
        <v>0</v>
      </c>
      <c r="T403" s="124" t="e">
        <f t="shared" si="375"/>
        <v>#DIV/0!</v>
      </c>
    </row>
    <row r="404" spans="1:20" s="193" customFormat="1" ht="23.45" hidden="1" customHeight="1">
      <c r="A404" s="191"/>
      <c r="B404" s="237"/>
      <c r="C404" s="192"/>
      <c r="D404" s="237"/>
      <c r="E404" s="237"/>
      <c r="F404" s="144" t="s">
        <v>357</v>
      </c>
      <c r="G404" s="148"/>
      <c r="H404" s="148" t="s">
        <v>725</v>
      </c>
      <c r="I404" s="154">
        <f>SUM(I405)</f>
        <v>0</v>
      </c>
      <c r="J404" s="154">
        <f>SUM(J405)</f>
        <v>0</v>
      </c>
      <c r="K404" s="149" t="e">
        <f t="shared" si="369"/>
        <v>#DIV/0!</v>
      </c>
      <c r="L404" s="154"/>
      <c r="M404" s="154"/>
      <c r="N404" s="149"/>
      <c r="O404" s="149">
        <f t="shared" ref="O404:O408" si="378">SUM(I404,L404)</f>
        <v>0</v>
      </c>
      <c r="P404" s="188"/>
      <c r="Q404" s="188"/>
      <c r="R404" s="188"/>
      <c r="S404" s="154">
        <f t="shared" ref="S404:S405" si="379">SUM(J404,M404)</f>
        <v>0</v>
      </c>
      <c r="T404" s="155" t="e">
        <f t="shared" ref="T404:T408" si="380">SUM(S404/O404*100)</f>
        <v>#DIV/0!</v>
      </c>
    </row>
    <row r="405" spans="1:20" ht="19.5" hidden="1" customHeight="1">
      <c r="A405" s="7"/>
      <c r="B405" s="9"/>
      <c r="C405" s="12"/>
      <c r="D405" s="9"/>
      <c r="E405" s="9"/>
      <c r="F405" s="19" t="s">
        <v>358</v>
      </c>
      <c r="G405" s="70"/>
      <c r="H405" s="160" t="s">
        <v>726</v>
      </c>
      <c r="I405" s="123">
        <v>0</v>
      </c>
      <c r="J405" s="123">
        <v>0</v>
      </c>
      <c r="K405" s="112" t="e">
        <f t="shared" si="369"/>
        <v>#DIV/0!</v>
      </c>
      <c r="L405" s="123"/>
      <c r="M405" s="123"/>
      <c r="N405" s="112"/>
      <c r="O405" s="112">
        <f t="shared" si="378"/>
        <v>0</v>
      </c>
      <c r="P405" s="116"/>
      <c r="Q405" s="116"/>
      <c r="R405" s="116"/>
      <c r="S405" s="123">
        <f t="shared" si="379"/>
        <v>0</v>
      </c>
      <c r="T405" s="124" t="e">
        <f t="shared" si="380"/>
        <v>#DIV/0!</v>
      </c>
    </row>
    <row r="406" spans="1:20" s="193" customFormat="1" ht="25.15" customHeight="1">
      <c r="A406" s="191"/>
      <c r="B406" s="237"/>
      <c r="C406" s="192"/>
      <c r="D406" s="237"/>
      <c r="E406" s="237"/>
      <c r="F406" s="144" t="s">
        <v>727</v>
      </c>
      <c r="G406" s="238"/>
      <c r="H406" s="239" t="s">
        <v>728</v>
      </c>
      <c r="I406" s="154">
        <f>SUM(I407)</f>
        <v>96920540.340000004</v>
      </c>
      <c r="J406" s="154">
        <f>SUM(J407)</f>
        <v>96878449.469999999</v>
      </c>
      <c r="K406" s="149">
        <f t="shared" si="369"/>
        <v>99.956571775340549</v>
      </c>
      <c r="L406" s="154"/>
      <c r="M406" s="154"/>
      <c r="N406" s="149"/>
      <c r="O406" s="149">
        <f t="shared" ref="O406:O407" si="381">SUM(I406,L406)</f>
        <v>96920540.340000004</v>
      </c>
      <c r="P406" s="188"/>
      <c r="Q406" s="188"/>
      <c r="R406" s="188"/>
      <c r="S406" s="154">
        <f t="shared" ref="S406:S407" si="382">SUM(J406,M406)</f>
        <v>96878449.469999999</v>
      </c>
      <c r="T406" s="155">
        <f t="shared" ref="T406:T407" si="383">SUM(S406/O406*100)</f>
        <v>99.956571775340549</v>
      </c>
    </row>
    <row r="407" spans="1:20" ht="27.6" customHeight="1">
      <c r="A407" s="7"/>
      <c r="B407" s="9"/>
      <c r="C407" s="12"/>
      <c r="D407" s="9"/>
      <c r="E407" s="9"/>
      <c r="F407" s="207" t="s">
        <v>729</v>
      </c>
      <c r="G407" s="70"/>
      <c r="H407" s="206" t="s">
        <v>730</v>
      </c>
      <c r="I407" s="123">
        <v>96920540.340000004</v>
      </c>
      <c r="J407" s="123">
        <v>96878449.469999999</v>
      </c>
      <c r="K407" s="112">
        <f t="shared" si="369"/>
        <v>99.956571775340549</v>
      </c>
      <c r="L407" s="123"/>
      <c r="M407" s="123"/>
      <c r="N407" s="112"/>
      <c r="O407" s="112">
        <f t="shared" si="381"/>
        <v>96920540.340000004</v>
      </c>
      <c r="P407" s="116"/>
      <c r="Q407" s="116"/>
      <c r="R407" s="116"/>
      <c r="S407" s="123">
        <f t="shared" si="382"/>
        <v>96878449.469999999</v>
      </c>
      <c r="T407" s="124">
        <f t="shared" si="383"/>
        <v>99.956571775340549</v>
      </c>
    </row>
    <row r="408" spans="1:20" ht="40.15" hidden="1" customHeight="1">
      <c r="A408" s="7"/>
      <c r="B408" s="9"/>
      <c r="C408" s="12"/>
      <c r="D408" s="9"/>
      <c r="E408" s="9"/>
      <c r="F408" s="189" t="s">
        <v>731</v>
      </c>
      <c r="G408" s="40" t="s">
        <v>16</v>
      </c>
      <c r="H408" s="148" t="s">
        <v>331</v>
      </c>
      <c r="I408" s="119">
        <f>SUM(I409:I409)</f>
        <v>0</v>
      </c>
      <c r="J408" s="119">
        <f>SUM(J409:J409)</f>
        <v>0</v>
      </c>
      <c r="K408" s="113" t="e">
        <f t="shared" si="369"/>
        <v>#DIV/0!</v>
      </c>
      <c r="L408" s="123">
        <v>0</v>
      </c>
      <c r="M408" s="123">
        <v>0</v>
      </c>
      <c r="N408" s="112">
        <v>0</v>
      </c>
      <c r="O408" s="113">
        <f t="shared" si="378"/>
        <v>0</v>
      </c>
      <c r="P408" s="116"/>
      <c r="Q408" s="116"/>
      <c r="R408" s="116"/>
      <c r="S408" s="154">
        <f>SUM(J408,M408)</f>
        <v>0</v>
      </c>
      <c r="T408" s="155" t="e">
        <f t="shared" si="380"/>
        <v>#DIV/0!</v>
      </c>
    </row>
    <row r="409" spans="1:20" ht="27" hidden="1" customHeight="1">
      <c r="A409" s="7"/>
      <c r="B409" s="9"/>
      <c r="C409" s="12"/>
      <c r="D409" s="9"/>
      <c r="E409" s="9"/>
      <c r="F409" s="19" t="s">
        <v>35</v>
      </c>
      <c r="G409" s="25" t="s">
        <v>16</v>
      </c>
      <c r="H409" s="146" t="s">
        <v>732</v>
      </c>
      <c r="I409" s="123">
        <v>0</v>
      </c>
      <c r="J409" s="123">
        <v>0</v>
      </c>
      <c r="K409" s="112" t="e">
        <f t="shared" si="369"/>
        <v>#DIV/0!</v>
      </c>
      <c r="L409" s="123">
        <v>0</v>
      </c>
      <c r="M409" s="123">
        <v>0</v>
      </c>
      <c r="N409" s="113">
        <v>0</v>
      </c>
      <c r="O409" s="112">
        <f t="shared" si="370"/>
        <v>0</v>
      </c>
      <c r="P409" s="116"/>
      <c r="Q409" s="116"/>
      <c r="R409" s="116"/>
      <c r="S409" s="123">
        <f t="shared" si="376"/>
        <v>0</v>
      </c>
      <c r="T409" s="124" t="e">
        <f t="shared" si="375"/>
        <v>#DIV/0!</v>
      </c>
    </row>
    <row r="410" spans="1:20" ht="43.15" hidden="1" customHeight="1">
      <c r="A410" s="7"/>
      <c r="B410" s="9"/>
      <c r="C410" s="12"/>
      <c r="D410" s="9"/>
      <c r="E410" s="9"/>
      <c r="F410" s="189" t="s">
        <v>733</v>
      </c>
      <c r="G410" s="40" t="s">
        <v>16</v>
      </c>
      <c r="H410" s="148" t="s">
        <v>334</v>
      </c>
      <c r="I410" s="119">
        <f>SUM(I411:I412)</f>
        <v>0</v>
      </c>
      <c r="J410" s="119">
        <f>SUM(J411:J412)</f>
        <v>0</v>
      </c>
      <c r="K410" s="113" t="e">
        <f t="shared" si="369"/>
        <v>#DIV/0!</v>
      </c>
      <c r="L410" s="119">
        <v>0</v>
      </c>
      <c r="M410" s="119">
        <v>0</v>
      </c>
      <c r="N410" s="119">
        <v>0</v>
      </c>
      <c r="O410" s="113">
        <f t="shared" si="370"/>
        <v>0</v>
      </c>
      <c r="P410" s="132"/>
      <c r="Q410" s="132"/>
      <c r="R410" s="132"/>
      <c r="S410" s="119">
        <f t="shared" si="376"/>
        <v>0</v>
      </c>
      <c r="T410" s="118" t="e">
        <f t="shared" si="375"/>
        <v>#DIV/0!</v>
      </c>
    </row>
    <row r="411" spans="1:20" ht="26.25" hidden="1" customHeight="1">
      <c r="A411" s="7"/>
      <c r="B411" s="9">
        <v>977</v>
      </c>
      <c r="C411" s="12" t="s">
        <v>360</v>
      </c>
      <c r="D411" s="9"/>
      <c r="E411" s="9"/>
      <c r="F411" s="19" t="s">
        <v>361</v>
      </c>
      <c r="G411" s="25" t="s">
        <v>19</v>
      </c>
      <c r="H411" s="146" t="s">
        <v>734</v>
      </c>
      <c r="I411" s="123">
        <v>0</v>
      </c>
      <c r="J411" s="123">
        <v>0</v>
      </c>
      <c r="K411" s="112" t="e">
        <f t="shared" si="369"/>
        <v>#DIV/0!</v>
      </c>
      <c r="L411" s="123">
        <v>0</v>
      </c>
      <c r="M411" s="123">
        <v>0</v>
      </c>
      <c r="N411" s="113">
        <v>0</v>
      </c>
      <c r="O411" s="112">
        <f t="shared" si="370"/>
        <v>0</v>
      </c>
      <c r="P411" s="116"/>
      <c r="Q411" s="116"/>
      <c r="R411" s="116"/>
      <c r="S411" s="123">
        <f t="shared" si="376"/>
        <v>0</v>
      </c>
      <c r="T411" s="124" t="e">
        <f t="shared" si="375"/>
        <v>#DIV/0!</v>
      </c>
    </row>
    <row r="412" spans="1:20" ht="27.75" hidden="1" customHeight="1">
      <c r="A412" s="7"/>
      <c r="B412" s="9">
        <v>977</v>
      </c>
      <c r="C412" s="12" t="s">
        <v>337</v>
      </c>
      <c r="D412" s="9"/>
      <c r="E412" s="9"/>
      <c r="F412" s="19" t="s">
        <v>362</v>
      </c>
      <c r="G412" s="40" t="s">
        <v>19</v>
      </c>
      <c r="H412" s="17" t="s">
        <v>363</v>
      </c>
      <c r="I412" s="123">
        <v>0</v>
      </c>
      <c r="J412" s="123">
        <v>0</v>
      </c>
      <c r="K412" s="151" t="e">
        <f t="shared" si="369"/>
        <v>#DIV/0!</v>
      </c>
      <c r="L412" s="123">
        <v>0</v>
      </c>
      <c r="M412" s="123"/>
      <c r="N412" s="123"/>
      <c r="O412" s="112">
        <f t="shared" ref="O412:O416" si="384">SUM(I412,L412)</f>
        <v>0</v>
      </c>
      <c r="P412" s="116"/>
      <c r="Q412" s="116"/>
      <c r="R412" s="116"/>
      <c r="S412" s="123">
        <f t="shared" ref="S412:S414" si="385">SUM(J412,M412)</f>
        <v>0</v>
      </c>
      <c r="T412" s="124" t="e">
        <f t="shared" ref="T412:T414" si="386">SUM(S412/O412*100)</f>
        <v>#DIV/0!</v>
      </c>
    </row>
    <row r="413" spans="1:20" s="2" customFormat="1" ht="27.75" hidden="1" customHeight="1">
      <c r="A413" s="93"/>
      <c r="B413" s="94"/>
      <c r="C413" s="95"/>
      <c r="D413" s="94"/>
      <c r="E413" s="94"/>
      <c r="F413" s="13" t="s">
        <v>364</v>
      </c>
      <c r="G413" s="40"/>
      <c r="H413" s="161" t="s">
        <v>735</v>
      </c>
      <c r="I413" s="119">
        <f>SUM(I414:I416)</f>
        <v>0</v>
      </c>
      <c r="J413" s="119">
        <f>SUM(J414:J416)</f>
        <v>0</v>
      </c>
      <c r="K413" s="113" t="e">
        <f t="shared" si="369"/>
        <v>#DIV/0!</v>
      </c>
      <c r="L413" s="119"/>
      <c r="M413" s="119"/>
      <c r="N413" s="113">
        <v>0</v>
      </c>
      <c r="O413" s="113">
        <f t="shared" si="384"/>
        <v>0</v>
      </c>
      <c r="P413" s="132"/>
      <c r="Q413" s="132"/>
      <c r="R413" s="132"/>
      <c r="S413" s="119">
        <f t="shared" si="385"/>
        <v>0</v>
      </c>
      <c r="T413" s="118" t="e">
        <f t="shared" si="386"/>
        <v>#DIV/0!</v>
      </c>
    </row>
    <row r="414" spans="1:20" ht="26.25" hidden="1" customHeight="1">
      <c r="A414" s="96"/>
      <c r="B414" s="97"/>
      <c r="C414" s="98"/>
      <c r="D414" s="97"/>
      <c r="E414" s="97"/>
      <c r="F414" s="19" t="s">
        <v>365</v>
      </c>
      <c r="G414" s="25"/>
      <c r="H414" s="143" t="s">
        <v>736</v>
      </c>
      <c r="I414" s="123">
        <v>0</v>
      </c>
      <c r="J414" s="123">
        <v>0</v>
      </c>
      <c r="K414" s="112" t="e">
        <f t="shared" si="369"/>
        <v>#DIV/0!</v>
      </c>
      <c r="L414" s="123"/>
      <c r="M414" s="123"/>
      <c r="N414" s="112">
        <v>0</v>
      </c>
      <c r="O414" s="112">
        <f t="shared" si="384"/>
        <v>0</v>
      </c>
      <c r="P414" s="116"/>
      <c r="Q414" s="116"/>
      <c r="R414" s="116"/>
      <c r="S414" s="123">
        <f t="shared" si="385"/>
        <v>0</v>
      </c>
      <c r="T414" s="124" t="e">
        <f t="shared" si="386"/>
        <v>#DIV/0!</v>
      </c>
    </row>
    <row r="415" spans="1:20" ht="17.25" hidden="1" customHeight="1">
      <c r="A415" s="96"/>
      <c r="B415" s="97"/>
      <c r="C415" s="98"/>
      <c r="D415" s="97"/>
      <c r="E415" s="97"/>
      <c r="F415" s="19" t="s">
        <v>366</v>
      </c>
      <c r="G415" s="25"/>
      <c r="H415" s="17" t="s">
        <v>367</v>
      </c>
      <c r="I415" s="123">
        <v>0</v>
      </c>
      <c r="J415" s="123">
        <v>0</v>
      </c>
      <c r="K415" s="112" t="e">
        <f t="shared" si="369"/>
        <v>#DIV/0!</v>
      </c>
      <c r="L415" s="123"/>
      <c r="M415" s="123"/>
      <c r="N415" s="112"/>
      <c r="O415" s="112">
        <f t="shared" si="384"/>
        <v>0</v>
      </c>
      <c r="P415" s="116"/>
      <c r="Q415" s="116"/>
      <c r="R415" s="116"/>
      <c r="S415" s="123">
        <f t="shared" ref="S415:S420" si="387">SUM(J415,M415)</f>
        <v>0</v>
      </c>
      <c r="T415" s="124" t="e">
        <f t="shared" ref="T415:T416" si="388">SUM(S415/O415*100)</f>
        <v>#DIV/0!</v>
      </c>
    </row>
    <row r="416" spans="1:20" ht="18.75" hidden="1" customHeight="1">
      <c r="A416" s="96"/>
      <c r="B416" s="97"/>
      <c r="C416" s="98"/>
      <c r="D416" s="97"/>
      <c r="E416" s="97"/>
      <c r="F416" s="99" t="s">
        <v>368</v>
      </c>
      <c r="G416" s="25"/>
      <c r="H416" s="143" t="s">
        <v>737</v>
      </c>
      <c r="I416" s="123">
        <v>0</v>
      </c>
      <c r="J416" s="123">
        <v>0</v>
      </c>
      <c r="K416" s="112" t="e">
        <f t="shared" si="369"/>
        <v>#DIV/0!</v>
      </c>
      <c r="L416" s="123"/>
      <c r="M416" s="123"/>
      <c r="N416" s="112"/>
      <c r="O416" s="112">
        <f t="shared" si="384"/>
        <v>0</v>
      </c>
      <c r="P416" s="116"/>
      <c r="Q416" s="116"/>
      <c r="R416" s="116"/>
      <c r="S416" s="123">
        <f t="shared" si="387"/>
        <v>0</v>
      </c>
      <c r="T416" s="124" t="e">
        <f t="shared" si="388"/>
        <v>#DIV/0!</v>
      </c>
    </row>
    <row r="417" spans="1:20" ht="18" hidden="1" customHeight="1">
      <c r="A417" s="96"/>
      <c r="B417" s="97"/>
      <c r="C417" s="98"/>
      <c r="D417" s="97"/>
      <c r="E417" s="97"/>
      <c r="F417" s="13" t="s">
        <v>369</v>
      </c>
      <c r="G417" s="25"/>
      <c r="H417" s="14" t="s">
        <v>370</v>
      </c>
      <c r="I417" s="119">
        <f>SUM(I418)</f>
        <v>0</v>
      </c>
      <c r="J417" s="123"/>
      <c r="K417" s="112"/>
      <c r="L417" s="123"/>
      <c r="M417" s="123"/>
      <c r="N417" s="113"/>
      <c r="O417" s="113">
        <f t="shared" ref="O417:O422" si="389">SUM(I417,L417)</f>
        <v>0</v>
      </c>
      <c r="P417" s="116"/>
      <c r="Q417" s="116"/>
      <c r="R417" s="116"/>
      <c r="S417" s="123">
        <f t="shared" si="387"/>
        <v>0</v>
      </c>
      <c r="T417" s="124"/>
    </row>
    <row r="418" spans="1:20" ht="22.5" hidden="1" customHeight="1">
      <c r="A418" s="96"/>
      <c r="B418" s="97"/>
      <c r="C418" s="98"/>
      <c r="D418" s="97"/>
      <c r="E418" s="97"/>
      <c r="F418" s="99" t="s">
        <v>371</v>
      </c>
      <c r="G418" s="25"/>
      <c r="H418" s="17" t="s">
        <v>372</v>
      </c>
      <c r="I418" s="123">
        <v>0</v>
      </c>
      <c r="J418" s="123"/>
      <c r="K418" s="112"/>
      <c r="L418" s="123"/>
      <c r="M418" s="123"/>
      <c r="N418" s="113"/>
      <c r="O418" s="112">
        <f t="shared" si="389"/>
        <v>0</v>
      </c>
      <c r="P418" s="116"/>
      <c r="Q418" s="116"/>
      <c r="R418" s="116"/>
      <c r="S418" s="123">
        <f t="shared" si="387"/>
        <v>0</v>
      </c>
      <c r="T418" s="124"/>
    </row>
    <row r="419" spans="1:20" s="2" customFormat="1" ht="27.75" hidden="1" customHeight="1">
      <c r="A419" s="93"/>
      <c r="B419" s="94"/>
      <c r="C419" s="95"/>
      <c r="D419" s="94"/>
      <c r="E419" s="94"/>
      <c r="F419" s="152" t="s">
        <v>369</v>
      </c>
      <c r="G419" s="40"/>
      <c r="H419" s="161" t="s">
        <v>738</v>
      </c>
      <c r="I419" s="119">
        <v>0</v>
      </c>
      <c r="J419" s="119">
        <f>SUM(J420:J422)</f>
        <v>0</v>
      </c>
      <c r="K419" s="113" t="e">
        <f t="shared" ref="K419:K422" si="390">SUM(J419/I419*100)</f>
        <v>#DIV/0!</v>
      </c>
      <c r="L419" s="119">
        <v>0</v>
      </c>
      <c r="M419" s="119"/>
      <c r="N419" s="113">
        <v>0</v>
      </c>
      <c r="O419" s="113">
        <f t="shared" si="389"/>
        <v>0</v>
      </c>
      <c r="P419" s="132"/>
      <c r="Q419" s="132"/>
      <c r="R419" s="132"/>
      <c r="S419" s="119">
        <f t="shared" si="387"/>
        <v>0</v>
      </c>
      <c r="T419" s="118" t="e">
        <f t="shared" ref="T419:T422" si="391">SUM(S419/O419*100)</f>
        <v>#DIV/0!</v>
      </c>
    </row>
    <row r="420" spans="1:20" s="193" customFormat="1" ht="26.25" hidden="1" customHeight="1">
      <c r="A420" s="240"/>
      <c r="B420" s="241"/>
      <c r="C420" s="242"/>
      <c r="D420" s="241"/>
      <c r="E420" s="241"/>
      <c r="F420" s="269" t="s">
        <v>490</v>
      </c>
      <c r="G420" s="148"/>
      <c r="H420" s="161" t="s">
        <v>820</v>
      </c>
      <c r="I420" s="154">
        <v>0</v>
      </c>
      <c r="J420" s="154">
        <v>0</v>
      </c>
      <c r="K420" s="149" t="e">
        <f t="shared" si="390"/>
        <v>#DIV/0!</v>
      </c>
      <c r="L420" s="154">
        <v>0</v>
      </c>
      <c r="M420" s="154"/>
      <c r="N420" s="149">
        <v>0</v>
      </c>
      <c r="O420" s="149">
        <f t="shared" si="389"/>
        <v>0</v>
      </c>
      <c r="P420" s="188"/>
      <c r="Q420" s="188"/>
      <c r="R420" s="188"/>
      <c r="S420" s="154">
        <f t="shared" si="387"/>
        <v>0</v>
      </c>
      <c r="T420" s="155" t="e">
        <f t="shared" si="391"/>
        <v>#DIV/0!</v>
      </c>
    </row>
    <row r="421" spans="1:20" ht="17.25" hidden="1" customHeight="1">
      <c r="A421" s="96"/>
      <c r="B421" s="97"/>
      <c r="C421" s="98"/>
      <c r="D421" s="97"/>
      <c r="E421" s="97"/>
      <c r="F421" s="19" t="s">
        <v>366</v>
      </c>
      <c r="G421" s="25"/>
      <c r="H421" s="17" t="s">
        <v>367</v>
      </c>
      <c r="I421" s="123">
        <v>0</v>
      </c>
      <c r="J421" s="123">
        <v>0</v>
      </c>
      <c r="K421" s="112" t="e">
        <f t="shared" si="390"/>
        <v>#DIV/0!</v>
      </c>
      <c r="L421" s="123"/>
      <c r="M421" s="123"/>
      <c r="N421" s="112"/>
      <c r="O421" s="112">
        <f t="shared" si="389"/>
        <v>0</v>
      </c>
      <c r="P421" s="116"/>
      <c r="Q421" s="116"/>
      <c r="R421" s="116"/>
      <c r="S421" s="123">
        <f t="shared" ref="S421:S424" si="392">SUM(J421,M421)</f>
        <v>0</v>
      </c>
      <c r="T421" s="124" t="e">
        <f t="shared" si="391"/>
        <v>#DIV/0!</v>
      </c>
    </row>
    <row r="422" spans="1:20" ht="27" hidden="1" customHeight="1">
      <c r="A422" s="96"/>
      <c r="B422" s="97"/>
      <c r="C422" s="98"/>
      <c r="D422" s="97"/>
      <c r="E422" s="97"/>
      <c r="F422" s="208" t="s">
        <v>490</v>
      </c>
      <c r="G422" s="25"/>
      <c r="H422" s="143" t="s">
        <v>739</v>
      </c>
      <c r="I422" s="123">
        <v>0</v>
      </c>
      <c r="J422" s="123">
        <v>0</v>
      </c>
      <c r="K422" s="112" t="e">
        <f t="shared" si="390"/>
        <v>#DIV/0!</v>
      </c>
      <c r="L422" s="123"/>
      <c r="M422" s="123"/>
      <c r="N422" s="112"/>
      <c r="O422" s="112">
        <f t="shared" si="389"/>
        <v>0</v>
      </c>
      <c r="P422" s="116"/>
      <c r="Q422" s="116"/>
      <c r="R422" s="116"/>
      <c r="S422" s="123">
        <f t="shared" si="392"/>
        <v>0</v>
      </c>
      <c r="T422" s="124" t="e">
        <f t="shared" si="391"/>
        <v>#DIV/0!</v>
      </c>
    </row>
    <row r="423" spans="1:20" s="2" customFormat="1" ht="27.75" hidden="1" customHeight="1">
      <c r="A423" s="93"/>
      <c r="B423" s="94"/>
      <c r="C423" s="95"/>
      <c r="D423" s="94"/>
      <c r="E423" s="94"/>
      <c r="F423" s="152" t="s">
        <v>740</v>
      </c>
      <c r="G423" s="40"/>
      <c r="H423" s="161" t="s">
        <v>741</v>
      </c>
      <c r="I423" s="119">
        <f>SUM(I424:I426)</f>
        <v>0</v>
      </c>
      <c r="J423" s="119">
        <f>SUM(J424:J426)</f>
        <v>0</v>
      </c>
      <c r="K423" s="113" t="e">
        <f t="shared" ref="K423:K426" si="393">SUM(J423/I423*100)</f>
        <v>#DIV/0!</v>
      </c>
      <c r="L423" s="119">
        <f>SUM(L424:L426)</f>
        <v>0</v>
      </c>
      <c r="M423" s="119"/>
      <c r="N423" s="113">
        <v>0</v>
      </c>
      <c r="O423" s="113">
        <f t="shared" ref="O423:O426" si="394">SUM(I423,L423)</f>
        <v>0</v>
      </c>
      <c r="P423" s="132"/>
      <c r="Q423" s="132"/>
      <c r="R423" s="132"/>
      <c r="S423" s="119">
        <f t="shared" si="392"/>
        <v>0</v>
      </c>
      <c r="T423" s="118" t="e">
        <f t="shared" ref="T423:T426" si="395">SUM(S423/O423*100)</f>
        <v>#DIV/0!</v>
      </c>
    </row>
    <row r="424" spans="1:20" ht="26.25" hidden="1" customHeight="1">
      <c r="A424" s="96"/>
      <c r="B424" s="97"/>
      <c r="C424" s="98"/>
      <c r="D424" s="97"/>
      <c r="E424" s="97"/>
      <c r="F424" s="159" t="s">
        <v>742</v>
      </c>
      <c r="G424" s="25"/>
      <c r="H424" s="143" t="s">
        <v>743</v>
      </c>
      <c r="I424" s="123">
        <v>0</v>
      </c>
      <c r="J424" s="123">
        <v>0</v>
      </c>
      <c r="K424" s="112" t="e">
        <f t="shared" si="393"/>
        <v>#DIV/0!</v>
      </c>
      <c r="L424" s="123">
        <v>0</v>
      </c>
      <c r="M424" s="123"/>
      <c r="N424" s="112">
        <v>0</v>
      </c>
      <c r="O424" s="112">
        <f>SUM(I424+L424)</f>
        <v>0</v>
      </c>
      <c r="P424" s="116"/>
      <c r="Q424" s="116"/>
      <c r="R424" s="116"/>
      <c r="S424" s="123">
        <f t="shared" si="392"/>
        <v>0</v>
      </c>
      <c r="T424" s="124" t="e">
        <f t="shared" si="395"/>
        <v>#DIV/0!</v>
      </c>
    </row>
    <row r="425" spans="1:20" ht="17.25" hidden="1" customHeight="1">
      <c r="A425" s="96"/>
      <c r="B425" s="97"/>
      <c r="C425" s="98"/>
      <c r="D425" s="97"/>
      <c r="E425" s="97"/>
      <c r="F425" s="19" t="s">
        <v>366</v>
      </c>
      <c r="G425" s="25"/>
      <c r="H425" s="17" t="s">
        <v>367</v>
      </c>
      <c r="I425" s="123">
        <v>0</v>
      </c>
      <c r="J425" s="123">
        <v>0</v>
      </c>
      <c r="K425" s="112" t="e">
        <f t="shared" si="393"/>
        <v>#DIV/0!</v>
      </c>
      <c r="L425" s="123"/>
      <c r="M425" s="123"/>
      <c r="N425" s="112"/>
      <c r="O425" s="112">
        <f t="shared" si="394"/>
        <v>0</v>
      </c>
      <c r="P425" s="116"/>
      <c r="Q425" s="116"/>
      <c r="R425" s="116"/>
      <c r="S425" s="123">
        <f t="shared" ref="S425:S428" si="396">SUM(J425,M425)</f>
        <v>0</v>
      </c>
      <c r="T425" s="124" t="e">
        <f t="shared" si="395"/>
        <v>#DIV/0!</v>
      </c>
    </row>
    <row r="426" spans="1:20" ht="27" hidden="1" customHeight="1">
      <c r="A426" s="96"/>
      <c r="B426" s="97"/>
      <c r="C426" s="98"/>
      <c r="D426" s="97"/>
      <c r="E426" s="97"/>
      <c r="F426" s="208" t="s">
        <v>744</v>
      </c>
      <c r="G426" s="25"/>
      <c r="H426" s="143" t="s">
        <v>745</v>
      </c>
      <c r="I426" s="123">
        <v>0</v>
      </c>
      <c r="J426" s="123">
        <v>0</v>
      </c>
      <c r="K426" s="112" t="e">
        <f t="shared" si="393"/>
        <v>#DIV/0!</v>
      </c>
      <c r="L426" s="123"/>
      <c r="M426" s="123"/>
      <c r="N426" s="112"/>
      <c r="O426" s="112">
        <f t="shared" si="394"/>
        <v>0</v>
      </c>
      <c r="P426" s="116"/>
      <c r="Q426" s="116"/>
      <c r="R426" s="116"/>
      <c r="S426" s="123">
        <f t="shared" si="396"/>
        <v>0</v>
      </c>
      <c r="T426" s="124" t="e">
        <f t="shared" si="395"/>
        <v>#DIV/0!</v>
      </c>
    </row>
    <row r="427" spans="1:20" s="2" customFormat="1" ht="59.25" hidden="1" customHeight="1">
      <c r="A427" s="93"/>
      <c r="B427" s="94"/>
      <c r="C427" s="95"/>
      <c r="D427" s="94"/>
      <c r="E427" s="94"/>
      <c r="F427" s="152" t="s">
        <v>746</v>
      </c>
      <c r="G427" s="40"/>
      <c r="H427" s="161" t="s">
        <v>747</v>
      </c>
      <c r="I427" s="119">
        <f>SUM(I428)</f>
        <v>0</v>
      </c>
      <c r="J427" s="119">
        <f>SUM(J428)</f>
        <v>0</v>
      </c>
      <c r="K427" s="113" t="e">
        <f t="shared" ref="K427:K447" si="397">SUM(J427/I427*100)</f>
        <v>#DIV/0!</v>
      </c>
      <c r="L427" s="119">
        <f>SUM(L428:L450)</f>
        <v>22843643.34</v>
      </c>
      <c r="M427" s="119"/>
      <c r="N427" s="113">
        <v>0</v>
      </c>
      <c r="O427" s="113">
        <f t="shared" ref="O427" si="398">SUM(I427,L427)</f>
        <v>22843643.34</v>
      </c>
      <c r="P427" s="132"/>
      <c r="Q427" s="132"/>
      <c r="R427" s="132"/>
      <c r="S427" s="119">
        <f t="shared" si="396"/>
        <v>0</v>
      </c>
      <c r="T427" s="118">
        <f t="shared" ref="T427:T447" si="399">SUM(S427/O427*100)</f>
        <v>0</v>
      </c>
    </row>
    <row r="428" spans="1:20" ht="33" hidden="1" customHeight="1">
      <c r="A428" s="96"/>
      <c r="B428" s="97"/>
      <c r="C428" s="98"/>
      <c r="D428" s="97"/>
      <c r="E428" s="97"/>
      <c r="F428" s="159" t="s">
        <v>748</v>
      </c>
      <c r="G428" s="25"/>
      <c r="H428" s="143" t="s">
        <v>749</v>
      </c>
      <c r="I428" s="123">
        <v>0</v>
      </c>
      <c r="J428" s="123">
        <v>0</v>
      </c>
      <c r="K428" s="112" t="e">
        <f t="shared" si="397"/>
        <v>#DIV/0!</v>
      </c>
      <c r="L428" s="123">
        <v>0</v>
      </c>
      <c r="M428" s="123"/>
      <c r="N428" s="112">
        <v>0</v>
      </c>
      <c r="O428" s="112">
        <f>SUM(I428+L428)</f>
        <v>0</v>
      </c>
      <c r="P428" s="116"/>
      <c r="Q428" s="116"/>
      <c r="R428" s="116"/>
      <c r="S428" s="123">
        <f t="shared" si="396"/>
        <v>0</v>
      </c>
      <c r="T428" s="124" t="e">
        <f t="shared" si="399"/>
        <v>#DIV/0!</v>
      </c>
    </row>
    <row r="429" spans="1:20" s="218" customFormat="1" ht="40.15" customHeight="1">
      <c r="A429" s="288"/>
      <c r="B429" s="289"/>
      <c r="C429" s="290"/>
      <c r="D429" s="289"/>
      <c r="E429" s="289"/>
      <c r="F429" s="374" t="s">
        <v>731</v>
      </c>
      <c r="G429" s="86" t="s">
        <v>16</v>
      </c>
      <c r="H429" s="199" t="s">
        <v>331</v>
      </c>
      <c r="I429" s="138">
        <f>SUM(I430:I430)</f>
        <v>43517202.810000002</v>
      </c>
      <c r="J429" s="138">
        <f>SUM(J430:J430)</f>
        <v>42491406.659999996</v>
      </c>
      <c r="K429" s="117">
        <f t="shared" si="397"/>
        <v>97.642780133459581</v>
      </c>
      <c r="L429" s="136">
        <v>0</v>
      </c>
      <c r="M429" s="136">
        <v>0</v>
      </c>
      <c r="N429" s="215">
        <v>0</v>
      </c>
      <c r="O429" s="117">
        <f t="shared" ref="O429:O439" si="400">SUM(I429,L429)</f>
        <v>43517202.810000002</v>
      </c>
      <c r="P429" s="220"/>
      <c r="Q429" s="220"/>
      <c r="R429" s="220"/>
      <c r="S429" s="306">
        <f>SUM(J429,M429)</f>
        <v>42491406.659999996</v>
      </c>
      <c r="T429" s="294">
        <f t="shared" si="399"/>
        <v>97.642780133459581</v>
      </c>
    </row>
    <row r="430" spans="1:20" s="218" customFormat="1" ht="27" customHeight="1">
      <c r="A430" s="288"/>
      <c r="B430" s="289"/>
      <c r="C430" s="290"/>
      <c r="D430" s="289"/>
      <c r="E430" s="289"/>
      <c r="F430" s="66" t="s">
        <v>35</v>
      </c>
      <c r="G430" s="65" t="s">
        <v>16</v>
      </c>
      <c r="H430" s="153" t="s">
        <v>732</v>
      </c>
      <c r="I430" s="136">
        <v>43517202.810000002</v>
      </c>
      <c r="J430" s="136">
        <v>42491406.659999996</v>
      </c>
      <c r="K430" s="215">
        <f t="shared" si="397"/>
        <v>97.642780133459581</v>
      </c>
      <c r="L430" s="136">
        <v>0</v>
      </c>
      <c r="M430" s="136">
        <v>0</v>
      </c>
      <c r="N430" s="117">
        <v>0</v>
      </c>
      <c r="O430" s="215">
        <f t="shared" si="400"/>
        <v>43517202.810000002</v>
      </c>
      <c r="P430" s="220"/>
      <c r="Q430" s="220"/>
      <c r="R430" s="220"/>
      <c r="S430" s="136">
        <f t="shared" ref="S430:S447" si="401">SUM(J430,M430)</f>
        <v>42491406.659999996</v>
      </c>
      <c r="T430" s="221">
        <f t="shared" si="399"/>
        <v>97.642780133459581</v>
      </c>
    </row>
    <row r="431" spans="1:20" s="218" customFormat="1" ht="43.15" customHeight="1">
      <c r="A431" s="288"/>
      <c r="B431" s="289"/>
      <c r="C431" s="290"/>
      <c r="D431" s="289"/>
      <c r="E431" s="289"/>
      <c r="F431" s="374" t="s">
        <v>733</v>
      </c>
      <c r="G431" s="86" t="s">
        <v>16</v>
      </c>
      <c r="H431" s="199" t="s">
        <v>334</v>
      </c>
      <c r="I431" s="138">
        <f>SUM(I432)</f>
        <v>1230306.81</v>
      </c>
      <c r="J431" s="138">
        <f>SUM(J432)</f>
        <v>1230306.81</v>
      </c>
      <c r="K431" s="117">
        <f t="shared" si="397"/>
        <v>100</v>
      </c>
      <c r="L431" s="138">
        <v>0</v>
      </c>
      <c r="M431" s="138">
        <v>0</v>
      </c>
      <c r="N431" s="138">
        <v>0</v>
      </c>
      <c r="O431" s="117">
        <f t="shared" si="400"/>
        <v>1230306.81</v>
      </c>
      <c r="P431" s="216"/>
      <c r="Q431" s="216"/>
      <c r="R431" s="216"/>
      <c r="S431" s="138">
        <f t="shared" si="401"/>
        <v>1230306.81</v>
      </c>
      <c r="T431" s="217">
        <f t="shared" si="399"/>
        <v>100</v>
      </c>
    </row>
    <row r="432" spans="1:20" s="218" customFormat="1" ht="26.25" customHeight="1">
      <c r="A432" s="288"/>
      <c r="B432" s="289">
        <v>977</v>
      </c>
      <c r="C432" s="290" t="s">
        <v>360</v>
      </c>
      <c r="D432" s="289"/>
      <c r="E432" s="289"/>
      <c r="F432" s="66" t="s">
        <v>361</v>
      </c>
      <c r="G432" s="65" t="s">
        <v>19</v>
      </c>
      <c r="H432" s="153" t="s">
        <v>734</v>
      </c>
      <c r="I432" s="136">
        <v>1230306.81</v>
      </c>
      <c r="J432" s="136">
        <v>1230306.81</v>
      </c>
      <c r="K432" s="215">
        <f t="shared" si="397"/>
        <v>100</v>
      </c>
      <c r="L432" s="136">
        <v>0</v>
      </c>
      <c r="M432" s="136">
        <v>0</v>
      </c>
      <c r="N432" s="117">
        <v>0</v>
      </c>
      <c r="O432" s="215">
        <f t="shared" si="400"/>
        <v>1230306.81</v>
      </c>
      <c r="P432" s="220"/>
      <c r="Q432" s="220"/>
      <c r="R432" s="220"/>
      <c r="S432" s="136">
        <f t="shared" si="401"/>
        <v>1230306.81</v>
      </c>
      <c r="T432" s="221">
        <f t="shared" si="399"/>
        <v>100</v>
      </c>
    </row>
    <row r="433" spans="1:22" s="378" customFormat="1" ht="27.75" customHeight="1">
      <c r="A433" s="375"/>
      <c r="B433" s="376"/>
      <c r="C433" s="377"/>
      <c r="D433" s="376"/>
      <c r="E433" s="376"/>
      <c r="F433" s="328" t="s">
        <v>364</v>
      </c>
      <c r="G433" s="86"/>
      <c r="H433" s="301" t="s">
        <v>735</v>
      </c>
      <c r="I433" s="138">
        <f>SUM(I434:I436)</f>
        <v>1591790</v>
      </c>
      <c r="J433" s="138">
        <f>SUM(J434:J436)</f>
        <v>1591790</v>
      </c>
      <c r="K433" s="117">
        <f t="shared" si="397"/>
        <v>100</v>
      </c>
      <c r="L433" s="138"/>
      <c r="M433" s="138"/>
      <c r="N433" s="117">
        <v>0</v>
      </c>
      <c r="O433" s="117">
        <f t="shared" si="400"/>
        <v>1591790</v>
      </c>
      <c r="P433" s="216"/>
      <c r="Q433" s="216"/>
      <c r="R433" s="216"/>
      <c r="S433" s="138">
        <f t="shared" si="401"/>
        <v>1591790</v>
      </c>
      <c r="T433" s="217">
        <f t="shared" si="399"/>
        <v>100</v>
      </c>
    </row>
    <row r="434" spans="1:22" s="218" customFormat="1" ht="26.25" customHeight="1">
      <c r="A434" s="211"/>
      <c r="B434" s="212"/>
      <c r="C434" s="213"/>
      <c r="D434" s="212"/>
      <c r="E434" s="212"/>
      <c r="F434" s="66" t="s">
        <v>365</v>
      </c>
      <c r="G434" s="65"/>
      <c r="H434" s="209" t="s">
        <v>736</v>
      </c>
      <c r="I434" s="136">
        <v>1591790</v>
      </c>
      <c r="J434" s="136">
        <v>1591790</v>
      </c>
      <c r="K434" s="215">
        <f t="shared" si="397"/>
        <v>100</v>
      </c>
      <c r="L434" s="136"/>
      <c r="M434" s="136"/>
      <c r="N434" s="215">
        <v>0</v>
      </c>
      <c r="O434" s="215">
        <f t="shared" si="400"/>
        <v>1591790</v>
      </c>
      <c r="P434" s="220"/>
      <c r="Q434" s="220"/>
      <c r="R434" s="220"/>
      <c r="S434" s="136">
        <f t="shared" si="401"/>
        <v>1591790</v>
      </c>
      <c r="T434" s="221">
        <f t="shared" si="399"/>
        <v>100</v>
      </c>
    </row>
    <row r="435" spans="1:22" s="218" customFormat="1" ht="17.25" hidden="1" customHeight="1">
      <c r="A435" s="211"/>
      <c r="B435" s="212"/>
      <c r="C435" s="213"/>
      <c r="D435" s="212"/>
      <c r="E435" s="212"/>
      <c r="F435" s="66" t="s">
        <v>366</v>
      </c>
      <c r="G435" s="65"/>
      <c r="H435" s="31" t="s">
        <v>367</v>
      </c>
      <c r="I435" s="136">
        <v>0</v>
      </c>
      <c r="J435" s="136">
        <v>0</v>
      </c>
      <c r="K435" s="215" t="e">
        <f t="shared" si="397"/>
        <v>#DIV/0!</v>
      </c>
      <c r="L435" s="136"/>
      <c r="M435" s="136"/>
      <c r="N435" s="215"/>
      <c r="O435" s="215">
        <f t="shared" si="400"/>
        <v>0</v>
      </c>
      <c r="P435" s="220"/>
      <c r="Q435" s="220"/>
      <c r="R435" s="220"/>
      <c r="S435" s="136">
        <f t="shared" si="401"/>
        <v>0</v>
      </c>
      <c r="T435" s="221" t="e">
        <f t="shared" si="399"/>
        <v>#DIV/0!</v>
      </c>
    </row>
    <row r="436" spans="1:22" s="218" customFormat="1" ht="18.75" hidden="1" customHeight="1">
      <c r="A436" s="211"/>
      <c r="B436" s="212"/>
      <c r="C436" s="213"/>
      <c r="D436" s="212"/>
      <c r="E436" s="212"/>
      <c r="F436" s="379" t="s">
        <v>368</v>
      </c>
      <c r="G436" s="65"/>
      <c r="H436" s="209" t="s">
        <v>737</v>
      </c>
      <c r="I436" s="136">
        <v>0</v>
      </c>
      <c r="J436" s="136">
        <v>0</v>
      </c>
      <c r="K436" s="215" t="e">
        <f t="shared" si="397"/>
        <v>#DIV/0!</v>
      </c>
      <c r="L436" s="136"/>
      <c r="M436" s="136"/>
      <c r="N436" s="215"/>
      <c r="O436" s="215">
        <f t="shared" si="400"/>
        <v>0</v>
      </c>
      <c r="P436" s="220"/>
      <c r="Q436" s="220"/>
      <c r="R436" s="220"/>
      <c r="S436" s="136">
        <f t="shared" si="401"/>
        <v>0</v>
      </c>
      <c r="T436" s="221" t="e">
        <f t="shared" si="399"/>
        <v>#DIV/0!</v>
      </c>
    </row>
    <row r="437" spans="1:22" s="378" customFormat="1" ht="27.75" customHeight="1">
      <c r="A437" s="375"/>
      <c r="B437" s="376"/>
      <c r="C437" s="377"/>
      <c r="D437" s="376"/>
      <c r="E437" s="376"/>
      <c r="F437" s="329" t="s">
        <v>369</v>
      </c>
      <c r="G437" s="86"/>
      <c r="H437" s="301" t="s">
        <v>738</v>
      </c>
      <c r="I437" s="138">
        <f>SUM(I438)</f>
        <v>0</v>
      </c>
      <c r="J437" s="138">
        <v>0</v>
      </c>
      <c r="K437" s="117">
        <v>0</v>
      </c>
      <c r="L437" s="138">
        <f>SUM(L438)</f>
        <v>247285.01</v>
      </c>
      <c r="M437" s="138">
        <f>SUM(M438)</f>
        <v>240691.01</v>
      </c>
      <c r="N437" s="117">
        <f>SUM(M437/L437*100)</f>
        <v>97.333441278951767</v>
      </c>
      <c r="O437" s="117">
        <f t="shared" ref="O437:O438" si="402">SUM(I437,L437)</f>
        <v>247285.01</v>
      </c>
      <c r="P437" s="216"/>
      <c r="Q437" s="216"/>
      <c r="R437" s="216"/>
      <c r="S437" s="138">
        <f t="shared" ref="S437:S438" si="403">SUM(J437,M437)</f>
        <v>240691.01</v>
      </c>
      <c r="T437" s="217">
        <f t="shared" ref="T437:T438" si="404">SUM(S437/O437*100)</f>
        <v>97.333441278951767</v>
      </c>
    </row>
    <row r="438" spans="1:22" s="388" customFormat="1" ht="18" customHeight="1">
      <c r="A438" s="384"/>
      <c r="B438" s="385"/>
      <c r="C438" s="386"/>
      <c r="D438" s="385"/>
      <c r="E438" s="385"/>
      <c r="F438" s="334" t="s">
        <v>490</v>
      </c>
      <c r="G438" s="153"/>
      <c r="H438" s="209" t="s">
        <v>820</v>
      </c>
      <c r="I438" s="316">
        <v>0</v>
      </c>
      <c r="J438" s="316">
        <v>0</v>
      </c>
      <c r="K438" s="166">
        <v>0</v>
      </c>
      <c r="L438" s="316">
        <v>247285.01</v>
      </c>
      <c r="M438" s="316">
        <v>240691.01</v>
      </c>
      <c r="N438" s="166">
        <f t="shared" ref="N438:N444" si="405">SUM(M438/L438*100)</f>
        <v>97.333441278951767</v>
      </c>
      <c r="O438" s="166">
        <f t="shared" si="402"/>
        <v>247285.01</v>
      </c>
      <c r="P438" s="387"/>
      <c r="Q438" s="387"/>
      <c r="R438" s="387"/>
      <c r="S438" s="316">
        <f t="shared" si="403"/>
        <v>240691.01</v>
      </c>
      <c r="T438" s="346">
        <f t="shared" si="404"/>
        <v>97.333441278951767</v>
      </c>
    </row>
    <row r="439" spans="1:22" s="378" customFormat="1" ht="27.75" customHeight="1">
      <c r="A439" s="375"/>
      <c r="B439" s="376"/>
      <c r="C439" s="377"/>
      <c r="D439" s="376"/>
      <c r="E439" s="376"/>
      <c r="F439" s="329" t="s">
        <v>740</v>
      </c>
      <c r="G439" s="86"/>
      <c r="H439" s="301" t="s">
        <v>741</v>
      </c>
      <c r="I439" s="138">
        <f>SUM(I440:I442)</f>
        <v>2816986.9499999997</v>
      </c>
      <c r="J439" s="138">
        <f>SUM(J440:J442)</f>
        <v>2816986.9499999997</v>
      </c>
      <c r="K439" s="117">
        <f t="shared" si="397"/>
        <v>100</v>
      </c>
      <c r="L439" s="138">
        <f>SUM(L440:L442)</f>
        <v>10666666.66</v>
      </c>
      <c r="M439" s="138">
        <f>SUM(M440:M442)</f>
        <v>10666666.66</v>
      </c>
      <c r="N439" s="117">
        <f t="shared" si="405"/>
        <v>100</v>
      </c>
      <c r="O439" s="117">
        <f t="shared" si="400"/>
        <v>13483653.609999999</v>
      </c>
      <c r="P439" s="216"/>
      <c r="Q439" s="216"/>
      <c r="R439" s="216"/>
      <c r="S439" s="138">
        <f t="shared" si="401"/>
        <v>13483653.609999999</v>
      </c>
      <c r="T439" s="217">
        <f t="shared" si="399"/>
        <v>100</v>
      </c>
    </row>
    <row r="440" spans="1:22" s="218" customFormat="1" ht="26.25" customHeight="1">
      <c r="A440" s="211"/>
      <c r="B440" s="212"/>
      <c r="C440" s="213"/>
      <c r="D440" s="212"/>
      <c r="E440" s="212"/>
      <c r="F440" s="334" t="s">
        <v>742</v>
      </c>
      <c r="G440" s="65"/>
      <c r="H440" s="209" t="s">
        <v>743</v>
      </c>
      <c r="I440" s="136">
        <v>2666666.67</v>
      </c>
      <c r="J440" s="136">
        <v>2666666.67</v>
      </c>
      <c r="K440" s="215">
        <f t="shared" si="397"/>
        <v>100</v>
      </c>
      <c r="L440" s="136">
        <v>10666666.66</v>
      </c>
      <c r="M440" s="136">
        <v>10666666.66</v>
      </c>
      <c r="N440" s="166">
        <f t="shared" si="405"/>
        <v>100</v>
      </c>
      <c r="O440" s="215">
        <f>SUM(I440+L440)</f>
        <v>13333333.33</v>
      </c>
      <c r="P440" s="220"/>
      <c r="Q440" s="220"/>
      <c r="R440" s="220"/>
      <c r="S440" s="136">
        <f t="shared" si="401"/>
        <v>13333333.33</v>
      </c>
      <c r="T440" s="221">
        <f t="shared" si="399"/>
        <v>100</v>
      </c>
    </row>
    <row r="441" spans="1:22" s="218" customFormat="1" ht="17.25" hidden="1" customHeight="1">
      <c r="A441" s="211"/>
      <c r="B441" s="212"/>
      <c r="C441" s="213"/>
      <c r="D441" s="212"/>
      <c r="E441" s="212"/>
      <c r="F441" s="66" t="s">
        <v>366</v>
      </c>
      <c r="G441" s="65"/>
      <c r="H441" s="31" t="s">
        <v>367</v>
      </c>
      <c r="I441" s="136">
        <v>0</v>
      </c>
      <c r="J441" s="136">
        <v>0</v>
      </c>
      <c r="K441" s="215" t="e">
        <f t="shared" si="397"/>
        <v>#DIV/0!</v>
      </c>
      <c r="L441" s="136"/>
      <c r="M441" s="136"/>
      <c r="N441" s="117" t="e">
        <f t="shared" si="405"/>
        <v>#DIV/0!</v>
      </c>
      <c r="O441" s="215">
        <f t="shared" ref="O441:O443" si="406">SUM(I441,L441)</f>
        <v>0</v>
      </c>
      <c r="P441" s="220"/>
      <c r="Q441" s="220"/>
      <c r="R441" s="220"/>
      <c r="S441" s="136">
        <f t="shared" si="401"/>
        <v>0</v>
      </c>
      <c r="T441" s="221" t="e">
        <f t="shared" si="399"/>
        <v>#DIV/0!</v>
      </c>
    </row>
    <row r="442" spans="1:22" s="218" customFormat="1" ht="27" customHeight="1">
      <c r="A442" s="211"/>
      <c r="B442" s="212"/>
      <c r="C442" s="213"/>
      <c r="D442" s="212"/>
      <c r="E442" s="212"/>
      <c r="F442" s="380" t="s">
        <v>744</v>
      </c>
      <c r="G442" s="65"/>
      <c r="H442" s="209" t="s">
        <v>745</v>
      </c>
      <c r="I442" s="136">
        <v>150320.28</v>
      </c>
      <c r="J442" s="136">
        <v>150320.28</v>
      </c>
      <c r="K442" s="215">
        <f t="shared" si="397"/>
        <v>100</v>
      </c>
      <c r="L442" s="136"/>
      <c r="M442" s="136"/>
      <c r="N442" s="117"/>
      <c r="O442" s="215">
        <f t="shared" si="406"/>
        <v>150320.28</v>
      </c>
      <c r="P442" s="220"/>
      <c r="Q442" s="220"/>
      <c r="R442" s="220"/>
      <c r="S442" s="136">
        <f t="shared" si="401"/>
        <v>150320.28</v>
      </c>
      <c r="T442" s="221">
        <f t="shared" si="399"/>
        <v>100</v>
      </c>
    </row>
    <row r="443" spans="1:22" s="378" customFormat="1" ht="31.5" customHeight="1">
      <c r="A443" s="375"/>
      <c r="B443" s="376"/>
      <c r="C443" s="377"/>
      <c r="D443" s="376"/>
      <c r="E443" s="376"/>
      <c r="F443" s="329" t="s">
        <v>865</v>
      </c>
      <c r="G443" s="86"/>
      <c r="H443" s="301" t="s">
        <v>747</v>
      </c>
      <c r="I443" s="138">
        <f>SUM(I444)</f>
        <v>5130</v>
      </c>
      <c r="J443" s="138">
        <f>SUM(J444)</f>
        <v>5130</v>
      </c>
      <c r="K443" s="117">
        <f t="shared" si="397"/>
        <v>100</v>
      </c>
      <c r="L443" s="138">
        <f>SUM(L444)</f>
        <v>507870</v>
      </c>
      <c r="M443" s="138">
        <f>SUM(M444)</f>
        <v>507870</v>
      </c>
      <c r="N443" s="117">
        <f t="shared" si="405"/>
        <v>100</v>
      </c>
      <c r="O443" s="117">
        <f t="shared" si="406"/>
        <v>513000</v>
      </c>
      <c r="P443" s="216"/>
      <c r="Q443" s="216"/>
      <c r="R443" s="216"/>
      <c r="S443" s="138">
        <f t="shared" si="401"/>
        <v>513000</v>
      </c>
      <c r="T443" s="217">
        <f t="shared" si="399"/>
        <v>100</v>
      </c>
    </row>
    <row r="444" spans="1:22" s="218" customFormat="1" ht="38.25" customHeight="1">
      <c r="A444" s="211"/>
      <c r="B444" s="212"/>
      <c r="C444" s="213"/>
      <c r="D444" s="212"/>
      <c r="E444" s="212"/>
      <c r="F444" s="334" t="s">
        <v>867</v>
      </c>
      <c r="G444" s="65"/>
      <c r="H444" s="209" t="s">
        <v>866</v>
      </c>
      <c r="I444" s="136">
        <v>5130</v>
      </c>
      <c r="J444" s="136">
        <v>5130</v>
      </c>
      <c r="K444" s="215">
        <f t="shared" si="397"/>
        <v>100</v>
      </c>
      <c r="L444" s="136">
        <v>507870</v>
      </c>
      <c r="M444" s="136">
        <v>507870</v>
      </c>
      <c r="N444" s="166">
        <f t="shared" si="405"/>
        <v>100</v>
      </c>
      <c r="O444" s="215">
        <f>SUM(I444+L444)</f>
        <v>513000</v>
      </c>
      <c r="P444" s="220"/>
      <c r="Q444" s="220"/>
      <c r="R444" s="220"/>
      <c r="S444" s="136">
        <f t="shared" si="401"/>
        <v>513000</v>
      </c>
      <c r="T444" s="221">
        <f t="shared" si="399"/>
        <v>100</v>
      </c>
      <c r="V444" s="218" t="s">
        <v>507</v>
      </c>
    </row>
    <row r="445" spans="1:22" s="378" customFormat="1" ht="45" customHeight="1">
      <c r="A445" s="375"/>
      <c r="B445" s="376"/>
      <c r="C445" s="377"/>
      <c r="D445" s="376"/>
      <c r="E445" s="376"/>
      <c r="F445" s="329" t="s">
        <v>854</v>
      </c>
      <c r="G445" s="86"/>
      <c r="H445" s="301" t="s">
        <v>855</v>
      </c>
      <c r="I445" s="138">
        <f>SUM(I446)</f>
        <v>343562.56</v>
      </c>
      <c r="J445" s="138">
        <f>SUM(J446)</f>
        <v>343562.56</v>
      </c>
      <c r="K445" s="117">
        <f t="shared" ref="K445" si="407">SUM(J445/I445*100)</f>
        <v>100</v>
      </c>
      <c r="L445" s="138">
        <v>0</v>
      </c>
      <c r="M445" s="138"/>
      <c r="N445" s="117">
        <v>0</v>
      </c>
      <c r="O445" s="117">
        <f t="shared" ref="O445" si="408">SUM(I445,L445)</f>
        <v>343562.56</v>
      </c>
      <c r="P445" s="216"/>
      <c r="Q445" s="216"/>
      <c r="R445" s="216"/>
      <c r="S445" s="138">
        <f t="shared" ref="S445" si="409">SUM(J445,M445)</f>
        <v>343562.56</v>
      </c>
      <c r="T445" s="217">
        <f t="shared" ref="T445" si="410">SUM(S445/O445*100)</f>
        <v>100</v>
      </c>
    </row>
    <row r="446" spans="1:22" s="388" customFormat="1" ht="63" customHeight="1">
      <c r="A446" s="384"/>
      <c r="B446" s="385"/>
      <c r="C446" s="386"/>
      <c r="D446" s="385"/>
      <c r="E446" s="385"/>
      <c r="F446" s="334" t="s">
        <v>857</v>
      </c>
      <c r="G446" s="153"/>
      <c r="H446" s="209" t="s">
        <v>856</v>
      </c>
      <c r="I446" s="316">
        <v>343562.56</v>
      </c>
      <c r="J446" s="316">
        <v>343562.56</v>
      </c>
      <c r="K446" s="166">
        <f t="shared" si="397"/>
        <v>100</v>
      </c>
      <c r="L446" s="316">
        <v>0</v>
      </c>
      <c r="M446" s="316"/>
      <c r="N446" s="166">
        <v>0</v>
      </c>
      <c r="O446" s="166">
        <f t="shared" ref="O446:O447" si="411">SUM(I446,L446)</f>
        <v>343562.56</v>
      </c>
      <c r="P446" s="387"/>
      <c r="Q446" s="387"/>
      <c r="R446" s="387"/>
      <c r="S446" s="316">
        <f t="shared" si="401"/>
        <v>343562.56</v>
      </c>
      <c r="T446" s="346">
        <f t="shared" si="399"/>
        <v>100</v>
      </c>
    </row>
    <row r="447" spans="1:22" s="378" customFormat="1" ht="27" customHeight="1">
      <c r="A447" s="375"/>
      <c r="B447" s="376"/>
      <c r="C447" s="377"/>
      <c r="D447" s="376"/>
      <c r="E447" s="376"/>
      <c r="F447" s="329" t="s">
        <v>888</v>
      </c>
      <c r="G447" s="86"/>
      <c r="H447" s="301" t="s">
        <v>868</v>
      </c>
      <c r="I447" s="138">
        <f>SUM(I448)</f>
        <v>3551000</v>
      </c>
      <c r="J447" s="138">
        <f>SUM(J448)</f>
        <v>3551000</v>
      </c>
      <c r="K447" s="117">
        <f t="shared" si="397"/>
        <v>100</v>
      </c>
      <c r="L447" s="138">
        <v>0</v>
      </c>
      <c r="M447" s="138"/>
      <c r="N447" s="117">
        <v>0</v>
      </c>
      <c r="O447" s="117">
        <f t="shared" si="411"/>
        <v>3551000</v>
      </c>
      <c r="P447" s="216"/>
      <c r="Q447" s="216"/>
      <c r="R447" s="216"/>
      <c r="S447" s="138">
        <f t="shared" si="401"/>
        <v>3551000</v>
      </c>
      <c r="T447" s="217">
        <f t="shared" si="399"/>
        <v>100</v>
      </c>
    </row>
    <row r="448" spans="1:22" s="388" customFormat="1" ht="27" customHeight="1">
      <c r="A448" s="384"/>
      <c r="B448" s="385"/>
      <c r="C448" s="386"/>
      <c r="D448" s="385"/>
      <c r="E448" s="385"/>
      <c r="F448" s="334" t="s">
        <v>889</v>
      </c>
      <c r="G448" s="153"/>
      <c r="H448" s="209" t="s">
        <v>869</v>
      </c>
      <c r="I448" s="316">
        <v>3551000</v>
      </c>
      <c r="J448" s="316">
        <v>3551000</v>
      </c>
      <c r="K448" s="166">
        <f t="shared" ref="K448" si="412">SUM(J448/I448*100)</f>
        <v>100</v>
      </c>
      <c r="L448" s="316">
        <v>0</v>
      </c>
      <c r="M448" s="316"/>
      <c r="N448" s="166">
        <v>0</v>
      </c>
      <c r="O448" s="166">
        <f t="shared" ref="O448" si="413">SUM(I448,L448)</f>
        <v>3551000</v>
      </c>
      <c r="P448" s="387"/>
      <c r="Q448" s="387"/>
      <c r="R448" s="387"/>
      <c r="S448" s="316">
        <f t="shared" ref="S448" si="414">SUM(J448,M448)</f>
        <v>3551000</v>
      </c>
      <c r="T448" s="346">
        <f t="shared" ref="T448" si="415">SUM(S448/O448*100)</f>
        <v>100</v>
      </c>
    </row>
    <row r="449" spans="1:20" s="1" customFormat="1" ht="46.5" customHeight="1">
      <c r="A449" s="101"/>
      <c r="B449" s="102"/>
      <c r="C449" s="103"/>
      <c r="D449" s="102"/>
      <c r="E449" s="102"/>
      <c r="F449" s="152" t="s">
        <v>750</v>
      </c>
      <c r="G449" s="25"/>
      <c r="H449" s="161" t="s">
        <v>338</v>
      </c>
      <c r="I449" s="119">
        <f>SUM(I450+I452+I454+I458)</f>
        <v>3201857.98</v>
      </c>
      <c r="J449" s="119">
        <f>SUM(J450+J452+J454+J458)</f>
        <v>3201857.98</v>
      </c>
      <c r="K449" s="113">
        <f t="shared" ref="K449:K559" si="416">SUM(J449/I449*100)</f>
        <v>100</v>
      </c>
      <c r="L449" s="119">
        <f>SUM(L458)</f>
        <v>0</v>
      </c>
      <c r="M449" s="119">
        <f>SUM(M450+M452+M454)</f>
        <v>0</v>
      </c>
      <c r="N449" s="113">
        <v>0</v>
      </c>
      <c r="O449" s="119">
        <f>SUM(O450+O452+O454+O458)</f>
        <v>3201857.98</v>
      </c>
      <c r="P449" s="116"/>
      <c r="Q449" s="116"/>
      <c r="R449" s="116"/>
      <c r="S449" s="119">
        <f>SUM(J449)</f>
        <v>3201857.98</v>
      </c>
      <c r="T449" s="118">
        <f t="shared" ref="T449:T451" si="417">SUM(S449/O449*100)</f>
        <v>100</v>
      </c>
    </row>
    <row r="450" spans="1:20" ht="40.5" hidden="1" customHeight="1">
      <c r="A450" s="96"/>
      <c r="B450" s="97"/>
      <c r="C450" s="98"/>
      <c r="D450" s="97"/>
      <c r="E450" s="97"/>
      <c r="F450" s="18" t="s">
        <v>374</v>
      </c>
      <c r="G450" s="25"/>
      <c r="H450" s="17" t="s">
        <v>375</v>
      </c>
      <c r="I450" s="123">
        <f>SUM(I451)</f>
        <v>0</v>
      </c>
      <c r="J450" s="123">
        <f>SUM(J451)</f>
        <v>0</v>
      </c>
      <c r="K450" s="112" t="e">
        <f t="shared" si="416"/>
        <v>#DIV/0!</v>
      </c>
      <c r="L450" s="123">
        <f t="shared" ref="L450:M450" si="418">SUM(L451)</f>
        <v>0</v>
      </c>
      <c r="M450" s="123">
        <f t="shared" si="418"/>
        <v>0</v>
      </c>
      <c r="N450" s="113">
        <v>0</v>
      </c>
      <c r="O450" s="112">
        <f t="shared" ref="O450:O451" si="419">SUM(I450,L450)</f>
        <v>0</v>
      </c>
      <c r="P450" s="116"/>
      <c r="Q450" s="116"/>
      <c r="R450" s="116"/>
      <c r="S450" s="123">
        <f t="shared" ref="S450:S451" si="420">SUM(J450,M450)</f>
        <v>0</v>
      </c>
      <c r="T450" s="124" t="e">
        <f t="shared" si="417"/>
        <v>#DIV/0!</v>
      </c>
    </row>
    <row r="451" spans="1:20" ht="14.25" hidden="1" customHeight="1">
      <c r="A451" s="96"/>
      <c r="B451" s="97"/>
      <c r="C451" s="98"/>
      <c r="D451" s="97"/>
      <c r="E451" s="97"/>
      <c r="F451" s="19" t="s">
        <v>376</v>
      </c>
      <c r="G451" s="25"/>
      <c r="H451" s="17" t="s">
        <v>377</v>
      </c>
      <c r="I451" s="123"/>
      <c r="J451" s="123"/>
      <c r="K451" s="112" t="e">
        <f t="shared" si="416"/>
        <v>#DIV/0!</v>
      </c>
      <c r="L451" s="123">
        <v>0</v>
      </c>
      <c r="M451" s="123">
        <v>0</v>
      </c>
      <c r="N451" s="113">
        <v>0</v>
      </c>
      <c r="O451" s="112">
        <f t="shared" si="419"/>
        <v>0</v>
      </c>
      <c r="P451" s="116"/>
      <c r="Q451" s="116"/>
      <c r="R451" s="116"/>
      <c r="S451" s="123">
        <f t="shared" si="420"/>
        <v>0</v>
      </c>
      <c r="T451" s="124" t="e">
        <f t="shared" si="417"/>
        <v>#DIV/0!</v>
      </c>
    </row>
    <row r="452" spans="1:20" ht="28.5" hidden="1" customHeight="1">
      <c r="A452" s="96"/>
      <c r="B452" s="97"/>
      <c r="C452" s="98"/>
      <c r="D452" s="97"/>
      <c r="E452" s="97"/>
      <c r="F452" s="104" t="s">
        <v>378</v>
      </c>
      <c r="G452" s="25"/>
      <c r="H452" s="17" t="s">
        <v>379</v>
      </c>
      <c r="I452" s="123">
        <f>SUM(I453)</f>
        <v>0</v>
      </c>
      <c r="J452" s="123">
        <f>SUM(J453)</f>
        <v>0</v>
      </c>
      <c r="K452" s="112" t="e">
        <f t="shared" si="416"/>
        <v>#DIV/0!</v>
      </c>
      <c r="L452" s="123"/>
      <c r="M452" s="123"/>
      <c r="N452" s="113"/>
      <c r="O452" s="112">
        <f t="shared" ref="O452:O469" si="421">SUM(I452,L452)</f>
        <v>0</v>
      </c>
      <c r="P452" s="116"/>
      <c r="Q452" s="116"/>
      <c r="R452" s="116"/>
      <c r="S452" s="123">
        <f t="shared" ref="S452:S467" si="422">SUM(J452,M452)</f>
        <v>0</v>
      </c>
      <c r="T452" s="124" t="e">
        <f t="shared" ref="T452:T457" si="423">SUM(S452/O452*100)</f>
        <v>#DIV/0!</v>
      </c>
    </row>
    <row r="453" spans="1:20" ht="21.75" hidden="1" customHeight="1">
      <c r="A453" s="96"/>
      <c r="B453" s="97"/>
      <c r="C453" s="98"/>
      <c r="D453" s="97"/>
      <c r="E453" s="97"/>
      <c r="F453" s="105" t="s">
        <v>380</v>
      </c>
      <c r="G453" s="25"/>
      <c r="H453" s="17" t="s">
        <v>381</v>
      </c>
      <c r="I453" s="123"/>
      <c r="J453" s="123"/>
      <c r="K453" s="112" t="e">
        <f t="shared" si="416"/>
        <v>#DIV/0!</v>
      </c>
      <c r="L453" s="123"/>
      <c r="M453" s="123"/>
      <c r="N453" s="113"/>
      <c r="O453" s="112">
        <f t="shared" si="421"/>
        <v>0</v>
      </c>
      <c r="P453" s="116"/>
      <c r="Q453" s="116"/>
      <c r="R453" s="116"/>
      <c r="S453" s="123">
        <f t="shared" si="422"/>
        <v>0</v>
      </c>
      <c r="T453" s="124" t="e">
        <f t="shared" si="423"/>
        <v>#DIV/0!</v>
      </c>
    </row>
    <row r="454" spans="1:20" ht="19.149999999999999" hidden="1" customHeight="1">
      <c r="A454" s="96"/>
      <c r="B454" s="97"/>
      <c r="C454" s="98"/>
      <c r="D454" s="97"/>
      <c r="E454" s="97"/>
      <c r="F454" s="104" t="s">
        <v>382</v>
      </c>
      <c r="G454" s="25"/>
      <c r="H454" s="14" t="s">
        <v>383</v>
      </c>
      <c r="I454" s="119">
        <f>SUM(I455:I457)</f>
        <v>0</v>
      </c>
      <c r="J454" s="119">
        <f>SUM(J455:J457)</f>
        <v>0</v>
      </c>
      <c r="K454" s="113" t="e">
        <f t="shared" si="416"/>
        <v>#DIV/0!</v>
      </c>
      <c r="L454" s="119">
        <f>SUM(L455:L457)</f>
        <v>0</v>
      </c>
      <c r="M454" s="119">
        <f>SUM(M455:M457)</f>
        <v>0</v>
      </c>
      <c r="N454" s="112" t="e">
        <f>SUM(M454/L454*100)</f>
        <v>#DIV/0!</v>
      </c>
      <c r="O454" s="119">
        <f>SUM(O455:O457)</f>
        <v>0</v>
      </c>
      <c r="P454" s="116"/>
      <c r="Q454" s="116"/>
      <c r="R454" s="116"/>
      <c r="S454" s="119">
        <f t="shared" si="422"/>
        <v>0</v>
      </c>
      <c r="T454" s="118" t="e">
        <f t="shared" si="423"/>
        <v>#DIV/0!</v>
      </c>
    </row>
    <row r="455" spans="1:20" ht="24.6" hidden="1" customHeight="1">
      <c r="A455" s="96"/>
      <c r="B455" s="97"/>
      <c r="C455" s="98"/>
      <c r="D455" s="97"/>
      <c r="E455" s="97"/>
      <c r="F455" s="106" t="s">
        <v>384</v>
      </c>
      <c r="G455" s="25"/>
      <c r="H455" s="17" t="s">
        <v>385</v>
      </c>
      <c r="I455" s="123">
        <v>0</v>
      </c>
      <c r="J455" s="123">
        <v>0</v>
      </c>
      <c r="K455" s="112" t="e">
        <f t="shared" si="416"/>
        <v>#DIV/0!</v>
      </c>
      <c r="L455" s="123"/>
      <c r="M455" s="123"/>
      <c r="N455" s="113"/>
      <c r="O455" s="112">
        <f t="shared" si="421"/>
        <v>0</v>
      </c>
      <c r="P455" s="116"/>
      <c r="Q455" s="116"/>
      <c r="R455" s="116"/>
      <c r="S455" s="123">
        <f t="shared" si="422"/>
        <v>0</v>
      </c>
      <c r="T455" s="124" t="e">
        <f t="shared" si="423"/>
        <v>#DIV/0!</v>
      </c>
    </row>
    <row r="456" spans="1:20" ht="26.45" hidden="1" customHeight="1">
      <c r="A456" s="96"/>
      <c r="B456" s="97"/>
      <c r="C456" s="98"/>
      <c r="D456" s="97"/>
      <c r="E456" s="97"/>
      <c r="F456" s="107" t="s">
        <v>386</v>
      </c>
      <c r="G456" s="25"/>
      <c r="H456" s="17" t="s">
        <v>387</v>
      </c>
      <c r="I456" s="123">
        <v>0</v>
      </c>
      <c r="J456" s="123">
        <v>0</v>
      </c>
      <c r="K456" s="113">
        <v>0</v>
      </c>
      <c r="L456" s="123">
        <v>0</v>
      </c>
      <c r="M456" s="123">
        <v>0</v>
      </c>
      <c r="N456" s="112" t="e">
        <f>SUM(M456/L456*100)</f>
        <v>#DIV/0!</v>
      </c>
      <c r="O456" s="112">
        <f t="shared" si="421"/>
        <v>0</v>
      </c>
      <c r="P456" s="116"/>
      <c r="Q456" s="116"/>
      <c r="R456" s="116"/>
      <c r="S456" s="123">
        <f t="shared" si="422"/>
        <v>0</v>
      </c>
      <c r="T456" s="118" t="e">
        <f t="shared" si="423"/>
        <v>#DIV/0!</v>
      </c>
    </row>
    <row r="457" spans="1:20" ht="31.15" hidden="1" customHeight="1">
      <c r="A457" s="96"/>
      <c r="B457" s="97"/>
      <c r="C457" s="98"/>
      <c r="D457" s="97"/>
      <c r="E457" s="97"/>
      <c r="F457" s="107" t="s">
        <v>388</v>
      </c>
      <c r="G457" s="25"/>
      <c r="H457" s="17" t="s">
        <v>389</v>
      </c>
      <c r="I457" s="123">
        <v>0</v>
      </c>
      <c r="J457" s="123">
        <v>0</v>
      </c>
      <c r="K457" s="112" t="e">
        <f t="shared" si="416"/>
        <v>#DIV/0!</v>
      </c>
      <c r="L457" s="123">
        <v>0</v>
      </c>
      <c r="M457" s="123">
        <v>0</v>
      </c>
      <c r="N457" s="112" t="e">
        <f>SUM(M457/L457*100)</f>
        <v>#DIV/0!</v>
      </c>
      <c r="O457" s="112">
        <f t="shared" si="421"/>
        <v>0</v>
      </c>
      <c r="P457" s="116"/>
      <c r="Q457" s="116"/>
      <c r="R457" s="116"/>
      <c r="S457" s="123">
        <f t="shared" si="422"/>
        <v>0</v>
      </c>
      <c r="T457" s="118" t="e">
        <f t="shared" si="423"/>
        <v>#DIV/0!</v>
      </c>
    </row>
    <row r="458" spans="1:20" s="193" customFormat="1" ht="53.25" customHeight="1">
      <c r="A458" s="240"/>
      <c r="B458" s="241"/>
      <c r="C458" s="242"/>
      <c r="D458" s="241"/>
      <c r="E458" s="241"/>
      <c r="F458" s="157" t="s">
        <v>751</v>
      </c>
      <c r="G458" s="239"/>
      <c r="H458" s="161" t="s">
        <v>359</v>
      </c>
      <c r="I458" s="154">
        <f>SUM(I459:I460)</f>
        <v>3201857.98</v>
      </c>
      <c r="J458" s="154">
        <f>SUM(J459:J460)</f>
        <v>3201857.98</v>
      </c>
      <c r="K458" s="149">
        <f t="shared" si="416"/>
        <v>100</v>
      </c>
      <c r="L458" s="154"/>
      <c r="M458" s="154"/>
      <c r="N458" s="149"/>
      <c r="O458" s="149">
        <f t="shared" ref="O458:O460" si="424">SUM(I458,L458)</f>
        <v>3201857.98</v>
      </c>
      <c r="P458" s="188"/>
      <c r="Q458" s="188"/>
      <c r="R458" s="188"/>
      <c r="S458" s="154">
        <f t="shared" ref="S458:S460" si="425">SUM(J458,M458)</f>
        <v>3201857.98</v>
      </c>
      <c r="T458" s="155">
        <f t="shared" ref="T458:T460" si="426">SUM(S458/O458*100)</f>
        <v>100</v>
      </c>
    </row>
    <row r="459" spans="1:20" ht="22.5" hidden="1" customHeight="1">
      <c r="A459" s="96"/>
      <c r="B459" s="97"/>
      <c r="C459" s="98"/>
      <c r="D459" s="97"/>
      <c r="E459" s="97"/>
      <c r="F459" s="413" t="s">
        <v>391</v>
      </c>
      <c r="G459" s="25"/>
      <c r="H459" s="17" t="s">
        <v>392</v>
      </c>
      <c r="I459" s="123"/>
      <c r="J459" s="123"/>
      <c r="K459" s="112" t="e">
        <f t="shared" si="416"/>
        <v>#DIV/0!</v>
      </c>
      <c r="L459" s="123"/>
      <c r="M459" s="123"/>
      <c r="N459" s="112"/>
      <c r="O459" s="112">
        <f t="shared" si="424"/>
        <v>0</v>
      </c>
      <c r="P459" s="116"/>
      <c r="Q459" s="116"/>
      <c r="R459" s="116"/>
      <c r="S459" s="123">
        <f t="shared" si="425"/>
        <v>0</v>
      </c>
      <c r="T459" s="124" t="e">
        <f t="shared" si="426"/>
        <v>#DIV/0!</v>
      </c>
    </row>
    <row r="460" spans="1:20" ht="22.9" customHeight="1">
      <c r="A460" s="96"/>
      <c r="B460" s="97"/>
      <c r="C460" s="98"/>
      <c r="D460" s="97"/>
      <c r="E460" s="97"/>
      <c r="F460" s="412" t="s">
        <v>393</v>
      </c>
      <c r="G460" s="410"/>
      <c r="H460" s="209" t="s">
        <v>752</v>
      </c>
      <c r="I460" s="136">
        <v>3201857.98</v>
      </c>
      <c r="J460" s="123">
        <v>3201857.98</v>
      </c>
      <c r="K460" s="112">
        <f t="shared" si="416"/>
        <v>100</v>
      </c>
      <c r="L460" s="123"/>
      <c r="M460" s="123"/>
      <c r="N460" s="112"/>
      <c r="O460" s="112">
        <f t="shared" si="424"/>
        <v>3201857.98</v>
      </c>
      <c r="P460" s="116"/>
      <c r="Q460" s="116"/>
      <c r="R460" s="116"/>
      <c r="S460" s="123">
        <f t="shared" si="425"/>
        <v>3201857.98</v>
      </c>
      <c r="T460" s="124">
        <f t="shared" si="426"/>
        <v>100</v>
      </c>
    </row>
    <row r="461" spans="1:20" s="218" customFormat="1" ht="36" hidden="1" customHeight="1">
      <c r="A461" s="211"/>
      <c r="B461" s="212"/>
      <c r="C461" s="213"/>
      <c r="D461" s="212"/>
      <c r="E461" s="212"/>
      <c r="F461" s="411" t="s">
        <v>394</v>
      </c>
      <c r="G461" s="65"/>
      <c r="H461" s="214" t="s">
        <v>395</v>
      </c>
      <c r="I461" s="138">
        <f>SUM(I462+I464+I466+I469+I470)</f>
        <v>1280997.46</v>
      </c>
      <c r="J461" s="138">
        <f>SUM(J462+J464+J466+J469+J470)</f>
        <v>1280997.46</v>
      </c>
      <c r="K461" s="117">
        <f t="shared" ref="K461:K509" si="427">SUM(J461/I461*100)</f>
        <v>100</v>
      </c>
      <c r="L461" s="138">
        <f>SUM(L462+L464+L466)</f>
        <v>0</v>
      </c>
      <c r="M461" s="138">
        <f>SUM(M462+M464+M466)</f>
        <v>0</v>
      </c>
      <c r="N461" s="215"/>
      <c r="O461" s="117">
        <f t="shared" si="421"/>
        <v>1280997.46</v>
      </c>
      <c r="P461" s="216"/>
      <c r="Q461" s="216"/>
      <c r="R461" s="216"/>
      <c r="S461" s="138">
        <f t="shared" si="422"/>
        <v>1280997.46</v>
      </c>
      <c r="T461" s="217">
        <f t="shared" ref="T461:T509" si="428">SUM(S461/O461*100)</f>
        <v>100</v>
      </c>
    </row>
    <row r="462" spans="1:20" s="218" customFormat="1" ht="36" hidden="1" customHeight="1">
      <c r="A462" s="211"/>
      <c r="B462" s="212"/>
      <c r="C462" s="213"/>
      <c r="D462" s="212"/>
      <c r="E462" s="212"/>
      <c r="F462" s="219" t="s">
        <v>396</v>
      </c>
      <c r="G462" s="65"/>
      <c r="H462" s="31" t="s">
        <v>397</v>
      </c>
      <c r="I462" s="136">
        <f>SUM(I463)</f>
        <v>10000</v>
      </c>
      <c r="J462" s="136">
        <f>SUM(J463)</f>
        <v>10000</v>
      </c>
      <c r="K462" s="215">
        <f t="shared" si="427"/>
        <v>100</v>
      </c>
      <c r="L462" s="136"/>
      <c r="M462" s="136"/>
      <c r="N462" s="215"/>
      <c r="O462" s="215">
        <f t="shared" si="421"/>
        <v>10000</v>
      </c>
      <c r="P462" s="220"/>
      <c r="Q462" s="220"/>
      <c r="R462" s="220"/>
      <c r="S462" s="136">
        <f t="shared" si="422"/>
        <v>10000</v>
      </c>
      <c r="T462" s="221">
        <f t="shared" si="428"/>
        <v>100</v>
      </c>
    </row>
    <row r="463" spans="1:20" s="218" customFormat="1" ht="36" hidden="1" customHeight="1">
      <c r="A463" s="211"/>
      <c r="B463" s="212"/>
      <c r="C463" s="213"/>
      <c r="D463" s="212"/>
      <c r="E463" s="212"/>
      <c r="F463" s="222" t="s">
        <v>398</v>
      </c>
      <c r="G463" s="65"/>
      <c r="H463" s="31" t="s">
        <v>399</v>
      </c>
      <c r="I463" s="136">
        <v>10000</v>
      </c>
      <c r="J463" s="136">
        <v>10000</v>
      </c>
      <c r="K463" s="215">
        <f t="shared" si="427"/>
        <v>100</v>
      </c>
      <c r="L463" s="136"/>
      <c r="M463" s="136"/>
      <c r="N463" s="215"/>
      <c r="O463" s="215">
        <f t="shared" si="421"/>
        <v>10000</v>
      </c>
      <c r="P463" s="220"/>
      <c r="Q463" s="220"/>
      <c r="R463" s="220"/>
      <c r="S463" s="136">
        <f t="shared" si="422"/>
        <v>10000</v>
      </c>
      <c r="T463" s="221">
        <f t="shared" si="428"/>
        <v>100</v>
      </c>
    </row>
    <row r="464" spans="1:20" s="218" customFormat="1" ht="70.150000000000006" hidden="1" customHeight="1">
      <c r="A464" s="211"/>
      <c r="B464" s="212"/>
      <c r="C464" s="213"/>
      <c r="D464" s="212"/>
      <c r="E464" s="212"/>
      <c r="F464" s="219" t="s">
        <v>400</v>
      </c>
      <c r="G464" s="65"/>
      <c r="H464" s="31" t="s">
        <v>401</v>
      </c>
      <c r="I464" s="136">
        <f>SUM(I465)</f>
        <v>5000</v>
      </c>
      <c r="J464" s="136">
        <f>SUM(J465)</f>
        <v>5000</v>
      </c>
      <c r="K464" s="215">
        <f t="shared" si="427"/>
        <v>100</v>
      </c>
      <c r="L464" s="136"/>
      <c r="M464" s="136"/>
      <c r="N464" s="215"/>
      <c r="O464" s="215">
        <f t="shared" si="421"/>
        <v>5000</v>
      </c>
      <c r="P464" s="220"/>
      <c r="Q464" s="220"/>
      <c r="R464" s="220"/>
      <c r="S464" s="136">
        <f t="shared" si="422"/>
        <v>5000</v>
      </c>
      <c r="T464" s="221">
        <f t="shared" si="428"/>
        <v>100</v>
      </c>
    </row>
    <row r="465" spans="1:20" s="218" customFormat="1" ht="34.9" hidden="1" customHeight="1">
      <c r="A465" s="211"/>
      <c r="B465" s="212"/>
      <c r="C465" s="213"/>
      <c r="D465" s="212"/>
      <c r="E465" s="212"/>
      <c r="F465" s="222" t="s">
        <v>402</v>
      </c>
      <c r="G465" s="65"/>
      <c r="H465" s="31" t="s">
        <v>403</v>
      </c>
      <c r="I465" s="136">
        <v>5000</v>
      </c>
      <c r="J465" s="136">
        <v>5000</v>
      </c>
      <c r="K465" s="215">
        <f t="shared" si="427"/>
        <v>100</v>
      </c>
      <c r="L465" s="136"/>
      <c r="M465" s="136"/>
      <c r="N465" s="215"/>
      <c r="O465" s="215">
        <f t="shared" si="421"/>
        <v>5000</v>
      </c>
      <c r="P465" s="220"/>
      <c r="Q465" s="220"/>
      <c r="R465" s="220"/>
      <c r="S465" s="136">
        <f t="shared" si="422"/>
        <v>5000</v>
      </c>
      <c r="T465" s="221">
        <f t="shared" si="428"/>
        <v>100</v>
      </c>
    </row>
    <row r="466" spans="1:20" s="218" customFormat="1" ht="70.150000000000006" hidden="1" customHeight="1">
      <c r="A466" s="211"/>
      <c r="B466" s="212"/>
      <c r="C466" s="213"/>
      <c r="D466" s="212"/>
      <c r="E466" s="212"/>
      <c r="F466" s="219" t="s">
        <v>404</v>
      </c>
      <c r="G466" s="65"/>
      <c r="H466" s="31" t="s">
        <v>405</v>
      </c>
      <c r="I466" s="136">
        <f>SUM(I467)</f>
        <v>20000</v>
      </c>
      <c r="J466" s="136">
        <f>SUM(J467)</f>
        <v>20000</v>
      </c>
      <c r="K466" s="215">
        <f t="shared" si="427"/>
        <v>100</v>
      </c>
      <c r="L466" s="136"/>
      <c r="M466" s="136"/>
      <c r="N466" s="215"/>
      <c r="O466" s="215">
        <f t="shared" si="421"/>
        <v>20000</v>
      </c>
      <c r="P466" s="220"/>
      <c r="Q466" s="220"/>
      <c r="R466" s="220"/>
      <c r="S466" s="136">
        <f t="shared" si="422"/>
        <v>20000</v>
      </c>
      <c r="T466" s="221">
        <f t="shared" si="428"/>
        <v>100</v>
      </c>
    </row>
    <row r="467" spans="1:20" s="218" customFormat="1" ht="52.15" hidden="1" customHeight="1">
      <c r="A467" s="211"/>
      <c r="B467" s="212"/>
      <c r="C467" s="213"/>
      <c r="D467" s="212"/>
      <c r="E467" s="212"/>
      <c r="F467" s="222" t="s">
        <v>406</v>
      </c>
      <c r="G467" s="65"/>
      <c r="H467" s="31" t="s">
        <v>407</v>
      </c>
      <c r="I467" s="136">
        <v>20000</v>
      </c>
      <c r="J467" s="136">
        <v>20000</v>
      </c>
      <c r="K467" s="215">
        <f t="shared" si="427"/>
        <v>100</v>
      </c>
      <c r="L467" s="136"/>
      <c r="M467" s="136"/>
      <c r="N467" s="215"/>
      <c r="O467" s="215">
        <f t="shared" si="421"/>
        <v>20000</v>
      </c>
      <c r="P467" s="220"/>
      <c r="Q467" s="220"/>
      <c r="R467" s="220"/>
      <c r="S467" s="136">
        <f t="shared" si="422"/>
        <v>20000</v>
      </c>
      <c r="T467" s="221">
        <f t="shared" si="428"/>
        <v>100</v>
      </c>
    </row>
    <row r="468" spans="1:20" s="218" customFormat="1" ht="31.15" hidden="1" customHeight="1">
      <c r="A468" s="211"/>
      <c r="B468" s="212"/>
      <c r="C468" s="213"/>
      <c r="D468" s="212"/>
      <c r="E468" s="212"/>
      <c r="F468" s="219" t="s">
        <v>408</v>
      </c>
      <c r="G468" s="65"/>
      <c r="H468" s="31" t="s">
        <v>409</v>
      </c>
      <c r="I468" s="136">
        <f>SUM(I469)</f>
        <v>95731.46</v>
      </c>
      <c r="J468" s="136">
        <f>SUM(J469)</f>
        <v>95731.46</v>
      </c>
      <c r="K468" s="215">
        <f t="shared" si="427"/>
        <v>100</v>
      </c>
      <c r="L468" s="136"/>
      <c r="M468" s="136"/>
      <c r="N468" s="215"/>
      <c r="O468" s="215">
        <f t="shared" ref="O468" si="429">SUM(I468,L468)</f>
        <v>95731.46</v>
      </c>
      <c r="P468" s="220"/>
      <c r="Q468" s="220"/>
      <c r="R468" s="220"/>
      <c r="S468" s="136">
        <f t="shared" ref="S468:S469" si="430">SUM(J468,M468)</f>
        <v>95731.46</v>
      </c>
      <c r="T468" s="221">
        <f t="shared" si="428"/>
        <v>100</v>
      </c>
    </row>
    <row r="469" spans="1:20" s="218" customFormat="1" ht="30.6" hidden="1" customHeight="1">
      <c r="A469" s="211"/>
      <c r="B469" s="212"/>
      <c r="C469" s="213"/>
      <c r="D469" s="212"/>
      <c r="E469" s="212"/>
      <c r="F469" s="222" t="s">
        <v>410</v>
      </c>
      <c r="G469" s="65"/>
      <c r="H469" s="31" t="s">
        <v>411</v>
      </c>
      <c r="I469" s="136">
        <v>95731.46</v>
      </c>
      <c r="J469" s="136">
        <v>95731.46</v>
      </c>
      <c r="K469" s="215">
        <f t="shared" si="427"/>
        <v>100</v>
      </c>
      <c r="L469" s="136"/>
      <c r="M469" s="136"/>
      <c r="N469" s="215"/>
      <c r="O469" s="215">
        <f t="shared" si="421"/>
        <v>95731.46</v>
      </c>
      <c r="P469" s="220"/>
      <c r="Q469" s="220"/>
      <c r="R469" s="220"/>
      <c r="S469" s="136">
        <f t="shared" si="430"/>
        <v>95731.46</v>
      </c>
      <c r="T469" s="221">
        <f t="shared" si="428"/>
        <v>100</v>
      </c>
    </row>
    <row r="470" spans="1:20" s="218" customFormat="1" ht="30.6" hidden="1" customHeight="1">
      <c r="A470" s="211"/>
      <c r="B470" s="212"/>
      <c r="C470" s="213"/>
      <c r="D470" s="212"/>
      <c r="E470" s="212"/>
      <c r="F470" s="223" t="s">
        <v>501</v>
      </c>
      <c r="G470" s="65"/>
      <c r="H470" s="209" t="s">
        <v>502</v>
      </c>
      <c r="I470" s="136">
        <f>SUM(I471)</f>
        <v>1150266</v>
      </c>
      <c r="J470" s="136">
        <f>SUM(J471)</f>
        <v>1150266</v>
      </c>
      <c r="K470" s="215"/>
      <c r="L470" s="136"/>
      <c r="M470" s="136"/>
      <c r="N470" s="215"/>
      <c r="O470" s="215">
        <f t="shared" ref="O470:O471" si="431">SUM(I470,L470)</f>
        <v>1150266</v>
      </c>
      <c r="P470" s="220"/>
      <c r="Q470" s="220"/>
      <c r="R470" s="220"/>
      <c r="S470" s="136">
        <f t="shared" ref="S470:S471" si="432">SUM(J470,M470)</f>
        <v>1150266</v>
      </c>
      <c r="T470" s="221">
        <f t="shared" ref="T470:T471" si="433">SUM(S470/O470*100)</f>
        <v>100</v>
      </c>
    </row>
    <row r="471" spans="1:20" s="218" customFormat="1" ht="30.6" hidden="1" customHeight="1">
      <c r="A471" s="211"/>
      <c r="B471" s="212"/>
      <c r="C471" s="213"/>
      <c r="D471" s="212"/>
      <c r="E471" s="212"/>
      <c r="F471" s="224" t="s">
        <v>503</v>
      </c>
      <c r="G471" s="65"/>
      <c r="H471" s="209" t="s">
        <v>504</v>
      </c>
      <c r="I471" s="136">
        <v>1150266</v>
      </c>
      <c r="J471" s="136">
        <v>1150266</v>
      </c>
      <c r="K471" s="215"/>
      <c r="L471" s="136"/>
      <c r="M471" s="136"/>
      <c r="N471" s="215"/>
      <c r="O471" s="215">
        <f t="shared" si="431"/>
        <v>1150266</v>
      </c>
      <c r="P471" s="220"/>
      <c r="Q471" s="220"/>
      <c r="R471" s="220"/>
      <c r="S471" s="136">
        <f t="shared" si="432"/>
        <v>1150266</v>
      </c>
      <c r="T471" s="221">
        <f t="shared" si="433"/>
        <v>100</v>
      </c>
    </row>
    <row r="472" spans="1:20" s="1" customFormat="1" ht="41.45" customHeight="1">
      <c r="A472" s="101"/>
      <c r="B472" s="102"/>
      <c r="C472" s="103"/>
      <c r="D472" s="102"/>
      <c r="E472" s="102"/>
      <c r="F472" s="210" t="s">
        <v>753</v>
      </c>
      <c r="G472" s="25"/>
      <c r="H472" s="161" t="s">
        <v>373</v>
      </c>
      <c r="I472" s="119">
        <f>SUM(I473+I480+I487+I498+I500)</f>
        <v>9318117.9600000009</v>
      </c>
      <c r="J472" s="119">
        <f>SUM(J473+J480+J487+J498+J500)</f>
        <v>9311198.5199999996</v>
      </c>
      <c r="K472" s="119">
        <f t="shared" si="427"/>
        <v>99.925742086227018</v>
      </c>
      <c r="L472" s="123"/>
      <c r="M472" s="123"/>
      <c r="N472" s="112"/>
      <c r="O472" s="113">
        <f t="shared" ref="O472:O503" si="434">SUM(I472,L472)</f>
        <v>9318117.9600000009</v>
      </c>
      <c r="P472" s="132"/>
      <c r="Q472" s="132"/>
      <c r="R472" s="132"/>
      <c r="S472" s="119">
        <f t="shared" ref="S472:S503" si="435">SUM(J472,M472)</f>
        <v>9311198.5199999996</v>
      </c>
      <c r="T472" s="118">
        <f t="shared" ref="T472:T503" si="436">SUM(S472/O472*100)</f>
        <v>99.925742086227018</v>
      </c>
    </row>
    <row r="473" spans="1:20" ht="27.75" customHeight="1">
      <c r="A473" s="96"/>
      <c r="B473" s="97"/>
      <c r="C473" s="98"/>
      <c r="D473" s="97"/>
      <c r="E473" s="97"/>
      <c r="F473" s="157" t="s">
        <v>754</v>
      </c>
      <c r="G473" s="25"/>
      <c r="H473" s="161" t="s">
        <v>375</v>
      </c>
      <c r="I473" s="119">
        <f>SUM(I474:I479)</f>
        <v>1227639.96</v>
      </c>
      <c r="J473" s="119">
        <f>SUM(J474:J479)</f>
        <v>1220720.52</v>
      </c>
      <c r="K473" s="154">
        <f t="shared" si="427"/>
        <v>99.436362433168114</v>
      </c>
      <c r="L473" s="123"/>
      <c r="M473" s="123"/>
      <c r="N473" s="112"/>
      <c r="O473" s="149">
        <f t="shared" si="434"/>
        <v>1227639.96</v>
      </c>
      <c r="P473" s="116"/>
      <c r="Q473" s="116"/>
      <c r="R473" s="116"/>
      <c r="S473" s="154">
        <f t="shared" si="435"/>
        <v>1220720.52</v>
      </c>
      <c r="T473" s="155">
        <f t="shared" si="436"/>
        <v>99.436362433168114</v>
      </c>
    </row>
    <row r="474" spans="1:20" ht="37.5" customHeight="1">
      <c r="A474" s="96"/>
      <c r="B474" s="97"/>
      <c r="C474" s="98"/>
      <c r="D474" s="97"/>
      <c r="E474" s="97"/>
      <c r="F474" s="107" t="s">
        <v>412</v>
      </c>
      <c r="G474" s="25"/>
      <c r="H474" s="143" t="s">
        <v>755</v>
      </c>
      <c r="I474" s="123">
        <v>2000</v>
      </c>
      <c r="J474" s="123">
        <v>2000</v>
      </c>
      <c r="K474" s="123">
        <f t="shared" si="427"/>
        <v>100</v>
      </c>
      <c r="L474" s="123"/>
      <c r="M474" s="123"/>
      <c r="N474" s="112"/>
      <c r="O474" s="112">
        <f t="shared" si="434"/>
        <v>2000</v>
      </c>
      <c r="P474" s="116"/>
      <c r="Q474" s="116"/>
      <c r="R474" s="116"/>
      <c r="S474" s="123">
        <f t="shared" si="435"/>
        <v>2000</v>
      </c>
      <c r="T474" s="124">
        <f t="shared" si="436"/>
        <v>100</v>
      </c>
    </row>
    <row r="475" spans="1:20" ht="20.25" hidden="1" customHeight="1">
      <c r="A475" s="96"/>
      <c r="B475" s="97"/>
      <c r="C475" s="98"/>
      <c r="D475" s="97"/>
      <c r="E475" s="97"/>
      <c r="F475" s="107" t="s">
        <v>413</v>
      </c>
      <c r="G475" s="25"/>
      <c r="H475" s="17" t="s">
        <v>414</v>
      </c>
      <c r="I475" s="123">
        <v>0</v>
      </c>
      <c r="J475" s="123">
        <v>0</v>
      </c>
      <c r="K475" s="123" t="e">
        <f t="shared" ref="K475:K477" si="437">SUM(J475/I475*100)</f>
        <v>#DIV/0!</v>
      </c>
      <c r="L475" s="123"/>
      <c r="M475" s="123"/>
      <c r="N475" s="112"/>
      <c r="O475" s="112">
        <f t="shared" si="434"/>
        <v>0</v>
      </c>
      <c r="P475" s="116"/>
      <c r="Q475" s="116"/>
      <c r="R475" s="116"/>
      <c r="S475" s="123">
        <f t="shared" si="435"/>
        <v>0</v>
      </c>
      <c r="T475" s="124" t="e">
        <f t="shared" si="436"/>
        <v>#DIV/0!</v>
      </c>
    </row>
    <row r="476" spans="1:20" ht="27" hidden="1" customHeight="1">
      <c r="A476" s="96"/>
      <c r="B476" s="97"/>
      <c r="C476" s="98"/>
      <c r="D476" s="97"/>
      <c r="E476" s="97"/>
      <c r="F476" s="107" t="s">
        <v>415</v>
      </c>
      <c r="G476" s="25"/>
      <c r="H476" s="143" t="s">
        <v>756</v>
      </c>
      <c r="I476" s="123">
        <v>0</v>
      </c>
      <c r="J476" s="123">
        <v>0</v>
      </c>
      <c r="K476" s="123" t="e">
        <f t="shared" si="437"/>
        <v>#DIV/0!</v>
      </c>
      <c r="L476" s="123"/>
      <c r="M476" s="123"/>
      <c r="N476" s="112"/>
      <c r="O476" s="112">
        <f t="shared" si="434"/>
        <v>0</v>
      </c>
      <c r="P476" s="116"/>
      <c r="Q476" s="116"/>
      <c r="R476" s="116"/>
      <c r="S476" s="123">
        <f t="shared" si="435"/>
        <v>0</v>
      </c>
      <c r="T476" s="124" t="e">
        <f t="shared" si="436"/>
        <v>#DIV/0!</v>
      </c>
    </row>
    <row r="477" spans="1:20" ht="30.6" customHeight="1">
      <c r="A477" s="96"/>
      <c r="B477" s="97"/>
      <c r="C477" s="98"/>
      <c r="D477" s="97"/>
      <c r="E477" s="97"/>
      <c r="F477" s="107" t="s">
        <v>416</v>
      </c>
      <c r="G477" s="25"/>
      <c r="H477" s="143" t="s">
        <v>757</v>
      </c>
      <c r="I477" s="123">
        <v>48727.199999999997</v>
      </c>
      <c r="J477" s="123">
        <v>48327.199999999997</v>
      </c>
      <c r="K477" s="123">
        <f t="shared" si="437"/>
        <v>99.17910325239292</v>
      </c>
      <c r="L477" s="123"/>
      <c r="M477" s="123"/>
      <c r="N477" s="112"/>
      <c r="O477" s="112">
        <f t="shared" si="434"/>
        <v>48727.199999999997</v>
      </c>
      <c r="P477" s="116"/>
      <c r="Q477" s="116"/>
      <c r="R477" s="116"/>
      <c r="S477" s="123">
        <f t="shared" si="435"/>
        <v>48327.199999999997</v>
      </c>
      <c r="T477" s="124">
        <f t="shared" si="436"/>
        <v>99.17910325239292</v>
      </c>
    </row>
    <row r="478" spans="1:20" ht="26.25" customHeight="1">
      <c r="A478" s="96"/>
      <c r="B478" s="97"/>
      <c r="C478" s="98"/>
      <c r="D478" s="97"/>
      <c r="E478" s="97"/>
      <c r="F478" s="107" t="s">
        <v>417</v>
      </c>
      <c r="G478" s="25"/>
      <c r="H478" s="143" t="s">
        <v>758</v>
      </c>
      <c r="I478" s="123">
        <v>1166912.76</v>
      </c>
      <c r="J478" s="123">
        <v>1160393.32</v>
      </c>
      <c r="K478" s="123">
        <f t="shared" ref="K478:K503" si="438">SUM(J478/I478*100)</f>
        <v>99.441308705888176</v>
      </c>
      <c r="L478" s="123"/>
      <c r="M478" s="123"/>
      <c r="N478" s="112"/>
      <c r="O478" s="112">
        <f t="shared" si="434"/>
        <v>1166912.76</v>
      </c>
      <c r="P478" s="116"/>
      <c r="Q478" s="116"/>
      <c r="R478" s="116"/>
      <c r="S478" s="123">
        <f t="shared" si="435"/>
        <v>1160393.32</v>
      </c>
      <c r="T478" s="124">
        <f t="shared" si="436"/>
        <v>99.441308705888176</v>
      </c>
    </row>
    <row r="479" spans="1:20" ht="60.75" customHeight="1">
      <c r="A479" s="96"/>
      <c r="B479" s="97"/>
      <c r="C479" s="98"/>
      <c r="D479" s="97"/>
      <c r="E479" s="97"/>
      <c r="F479" s="107" t="s">
        <v>418</v>
      </c>
      <c r="G479" s="25"/>
      <c r="H479" s="143" t="s">
        <v>759</v>
      </c>
      <c r="I479" s="123">
        <v>10000</v>
      </c>
      <c r="J479" s="123">
        <v>10000</v>
      </c>
      <c r="K479" s="123">
        <f t="shared" si="438"/>
        <v>100</v>
      </c>
      <c r="L479" s="123"/>
      <c r="M479" s="123"/>
      <c r="N479" s="112"/>
      <c r="O479" s="112">
        <f t="shared" si="434"/>
        <v>10000</v>
      </c>
      <c r="P479" s="116"/>
      <c r="Q479" s="116"/>
      <c r="R479" s="116"/>
      <c r="S479" s="123">
        <f t="shared" si="435"/>
        <v>10000</v>
      </c>
      <c r="T479" s="124">
        <f t="shared" si="436"/>
        <v>100</v>
      </c>
    </row>
    <row r="480" spans="1:20" ht="36.75" customHeight="1">
      <c r="A480" s="96"/>
      <c r="B480" s="97"/>
      <c r="C480" s="98"/>
      <c r="D480" s="97"/>
      <c r="E480" s="97"/>
      <c r="F480" s="157" t="s">
        <v>760</v>
      </c>
      <c r="G480" s="25"/>
      <c r="H480" s="161" t="s">
        <v>379</v>
      </c>
      <c r="I480" s="119">
        <f>SUM(I481:I486)</f>
        <v>161000</v>
      </c>
      <c r="J480" s="119">
        <f>SUM(J481:J486)</f>
        <v>161000</v>
      </c>
      <c r="K480" s="154">
        <f t="shared" si="438"/>
        <v>100</v>
      </c>
      <c r="L480" s="123"/>
      <c r="M480" s="123"/>
      <c r="N480" s="112"/>
      <c r="O480" s="178">
        <f t="shared" si="434"/>
        <v>161000</v>
      </c>
      <c r="P480" s="116"/>
      <c r="Q480" s="116"/>
      <c r="R480" s="116"/>
      <c r="S480" s="154">
        <f t="shared" si="435"/>
        <v>161000</v>
      </c>
      <c r="T480" s="155">
        <f t="shared" si="436"/>
        <v>100</v>
      </c>
    </row>
    <row r="481" spans="1:20" ht="28.5" hidden="1" customHeight="1">
      <c r="A481" s="96"/>
      <c r="B481" s="97"/>
      <c r="C481" s="98"/>
      <c r="D481" s="97"/>
      <c r="E481" s="97"/>
      <c r="F481" s="107" t="s">
        <v>419</v>
      </c>
      <c r="G481" s="25"/>
      <c r="H481" s="17" t="s">
        <v>420</v>
      </c>
      <c r="I481" s="123">
        <v>0</v>
      </c>
      <c r="J481" s="123">
        <v>0</v>
      </c>
      <c r="K481" s="123" t="e">
        <f t="shared" si="438"/>
        <v>#DIV/0!</v>
      </c>
      <c r="L481" s="123"/>
      <c r="M481" s="123"/>
      <c r="N481" s="112"/>
      <c r="O481" s="112">
        <f t="shared" si="434"/>
        <v>0</v>
      </c>
      <c r="P481" s="116"/>
      <c r="Q481" s="116"/>
      <c r="R481" s="116"/>
      <c r="S481" s="123">
        <f t="shared" si="435"/>
        <v>0</v>
      </c>
      <c r="T481" s="124" t="e">
        <f t="shared" si="436"/>
        <v>#DIV/0!</v>
      </c>
    </row>
    <row r="482" spans="1:20" ht="30.6" customHeight="1">
      <c r="A482" s="96"/>
      <c r="B482" s="97"/>
      <c r="C482" s="98"/>
      <c r="D482" s="97"/>
      <c r="E482" s="97"/>
      <c r="F482" s="107" t="s">
        <v>421</v>
      </c>
      <c r="G482" s="25"/>
      <c r="H482" s="143" t="s">
        <v>761</v>
      </c>
      <c r="I482" s="123">
        <v>126000</v>
      </c>
      <c r="J482" s="123">
        <v>126000</v>
      </c>
      <c r="K482" s="123">
        <f t="shared" si="438"/>
        <v>100</v>
      </c>
      <c r="L482" s="123"/>
      <c r="M482" s="123"/>
      <c r="N482" s="112"/>
      <c r="O482" s="112">
        <f t="shared" si="434"/>
        <v>126000</v>
      </c>
      <c r="P482" s="116"/>
      <c r="Q482" s="116"/>
      <c r="R482" s="116"/>
      <c r="S482" s="123">
        <f t="shared" si="435"/>
        <v>126000</v>
      </c>
      <c r="T482" s="124">
        <f t="shared" si="436"/>
        <v>100</v>
      </c>
    </row>
    <row r="483" spans="1:20" ht="39.75" customHeight="1">
      <c r="A483" s="96"/>
      <c r="B483" s="97"/>
      <c r="C483" s="98"/>
      <c r="D483" s="97"/>
      <c r="E483" s="97"/>
      <c r="F483" s="158" t="s">
        <v>762</v>
      </c>
      <c r="G483" s="25"/>
      <c r="H483" s="143" t="s">
        <v>763</v>
      </c>
      <c r="I483" s="123">
        <v>35000</v>
      </c>
      <c r="J483" s="123">
        <v>35000</v>
      </c>
      <c r="K483" s="123">
        <f t="shared" si="438"/>
        <v>100</v>
      </c>
      <c r="L483" s="123"/>
      <c r="M483" s="123"/>
      <c r="N483" s="112"/>
      <c r="O483" s="112">
        <f t="shared" si="434"/>
        <v>35000</v>
      </c>
      <c r="P483" s="116"/>
      <c r="Q483" s="116"/>
      <c r="R483" s="116"/>
      <c r="S483" s="123">
        <f t="shared" si="435"/>
        <v>35000</v>
      </c>
      <c r="T483" s="124">
        <f t="shared" si="436"/>
        <v>100</v>
      </c>
    </row>
    <row r="484" spans="1:20" ht="60" hidden="1" customHeight="1">
      <c r="A484" s="96"/>
      <c r="B484" s="97"/>
      <c r="C484" s="98"/>
      <c r="D484" s="97"/>
      <c r="E484" s="97"/>
      <c r="F484" s="107" t="s">
        <v>422</v>
      </c>
      <c r="G484" s="25"/>
      <c r="H484" s="17" t="s">
        <v>423</v>
      </c>
      <c r="I484" s="123">
        <v>0</v>
      </c>
      <c r="J484" s="123">
        <v>0</v>
      </c>
      <c r="K484" s="123" t="e">
        <f t="shared" si="438"/>
        <v>#DIV/0!</v>
      </c>
      <c r="L484" s="123"/>
      <c r="M484" s="123"/>
      <c r="N484" s="112"/>
      <c r="O484" s="112">
        <f t="shared" si="434"/>
        <v>0</v>
      </c>
      <c r="P484" s="116"/>
      <c r="Q484" s="116"/>
      <c r="R484" s="116"/>
      <c r="S484" s="123">
        <f t="shared" si="435"/>
        <v>0</v>
      </c>
      <c r="T484" s="124" t="e">
        <f t="shared" si="436"/>
        <v>#DIV/0!</v>
      </c>
    </row>
    <row r="485" spans="1:20" ht="63.75" hidden="1" customHeight="1">
      <c r="A485" s="96"/>
      <c r="B485" s="97"/>
      <c r="C485" s="98"/>
      <c r="D485" s="97"/>
      <c r="E485" s="97"/>
      <c r="F485" s="107" t="s">
        <v>424</v>
      </c>
      <c r="G485" s="25"/>
      <c r="H485" s="17" t="s">
        <v>425</v>
      </c>
      <c r="I485" s="123">
        <v>0</v>
      </c>
      <c r="J485" s="123">
        <v>0</v>
      </c>
      <c r="K485" s="123" t="e">
        <f t="shared" si="438"/>
        <v>#DIV/0!</v>
      </c>
      <c r="L485" s="123"/>
      <c r="M485" s="123"/>
      <c r="N485" s="112"/>
      <c r="O485" s="112">
        <f t="shared" si="434"/>
        <v>0</v>
      </c>
      <c r="P485" s="116"/>
      <c r="Q485" s="116"/>
      <c r="R485" s="116"/>
      <c r="S485" s="123">
        <f t="shared" si="435"/>
        <v>0</v>
      </c>
      <c r="T485" s="124" t="e">
        <f t="shared" si="436"/>
        <v>#DIV/0!</v>
      </c>
    </row>
    <row r="486" spans="1:20" ht="37.5" hidden="1" customHeight="1">
      <c r="A486" s="96"/>
      <c r="B486" s="97"/>
      <c r="C486" s="98"/>
      <c r="D486" s="97"/>
      <c r="E486" s="97"/>
      <c r="F486" s="107" t="s">
        <v>426</v>
      </c>
      <c r="G486" s="25"/>
      <c r="H486" s="17" t="s">
        <v>427</v>
      </c>
      <c r="I486" s="123">
        <v>0</v>
      </c>
      <c r="J486" s="123">
        <v>0</v>
      </c>
      <c r="K486" s="123" t="e">
        <f t="shared" si="438"/>
        <v>#DIV/0!</v>
      </c>
      <c r="L486" s="123"/>
      <c r="M486" s="123"/>
      <c r="N486" s="112"/>
      <c r="O486" s="112">
        <f t="shared" si="434"/>
        <v>0</v>
      </c>
      <c r="P486" s="116"/>
      <c r="Q486" s="116"/>
      <c r="R486" s="116"/>
      <c r="S486" s="123">
        <f t="shared" si="435"/>
        <v>0</v>
      </c>
      <c r="T486" s="124" t="e">
        <f t="shared" si="436"/>
        <v>#DIV/0!</v>
      </c>
    </row>
    <row r="487" spans="1:20" s="193" customFormat="1" ht="39" customHeight="1">
      <c r="A487" s="240"/>
      <c r="B487" s="241"/>
      <c r="C487" s="242"/>
      <c r="D487" s="241"/>
      <c r="E487" s="241"/>
      <c r="F487" s="157" t="s">
        <v>764</v>
      </c>
      <c r="G487" s="148"/>
      <c r="H487" s="161" t="s">
        <v>383</v>
      </c>
      <c r="I487" s="154">
        <f>SUM(I488:I497)</f>
        <v>7847218</v>
      </c>
      <c r="J487" s="154">
        <f>SUM(J488:J497)</f>
        <v>7847218</v>
      </c>
      <c r="K487" s="154">
        <f t="shared" si="438"/>
        <v>100</v>
      </c>
      <c r="L487" s="154"/>
      <c r="M487" s="154"/>
      <c r="N487" s="149"/>
      <c r="O487" s="149">
        <f t="shared" si="434"/>
        <v>7847218</v>
      </c>
      <c r="P487" s="188"/>
      <c r="Q487" s="188"/>
      <c r="R487" s="188"/>
      <c r="S487" s="154">
        <f t="shared" si="435"/>
        <v>7847218</v>
      </c>
      <c r="T487" s="155">
        <f t="shared" si="436"/>
        <v>100</v>
      </c>
    </row>
    <row r="488" spans="1:20" ht="30" hidden="1" customHeight="1">
      <c r="A488" s="96"/>
      <c r="B488" s="97"/>
      <c r="C488" s="98"/>
      <c r="D488" s="97"/>
      <c r="E488" s="97"/>
      <c r="F488" s="107" t="s">
        <v>417</v>
      </c>
      <c r="G488" s="25"/>
      <c r="H488" s="17" t="s">
        <v>428</v>
      </c>
      <c r="I488" s="123"/>
      <c r="J488" s="123"/>
      <c r="K488" s="123" t="e">
        <f t="shared" si="438"/>
        <v>#DIV/0!</v>
      </c>
      <c r="L488" s="123"/>
      <c r="M488" s="123"/>
      <c r="N488" s="112"/>
      <c r="O488" s="112">
        <f t="shared" si="434"/>
        <v>0</v>
      </c>
      <c r="P488" s="116"/>
      <c r="Q488" s="116"/>
      <c r="R488" s="116"/>
      <c r="S488" s="123">
        <f t="shared" si="435"/>
        <v>0</v>
      </c>
      <c r="T488" s="124" t="e">
        <f t="shared" si="436"/>
        <v>#DIV/0!</v>
      </c>
    </row>
    <row r="489" spans="1:20" ht="30" customHeight="1">
      <c r="A489" s="96"/>
      <c r="B489" s="97"/>
      <c r="C489" s="98"/>
      <c r="D489" s="97"/>
      <c r="E489" s="97"/>
      <c r="F489" s="107" t="s">
        <v>429</v>
      </c>
      <c r="G489" s="25"/>
      <c r="H489" s="143" t="s">
        <v>765</v>
      </c>
      <c r="I489" s="123">
        <v>2000</v>
      </c>
      <c r="J489" s="123">
        <v>2000</v>
      </c>
      <c r="K489" s="123">
        <f t="shared" si="438"/>
        <v>100</v>
      </c>
      <c r="L489" s="123"/>
      <c r="M489" s="123"/>
      <c r="N489" s="112"/>
      <c r="O489" s="112">
        <f t="shared" si="434"/>
        <v>2000</v>
      </c>
      <c r="P489" s="116"/>
      <c r="Q489" s="116"/>
      <c r="R489" s="116"/>
      <c r="S489" s="123">
        <f t="shared" si="435"/>
        <v>2000</v>
      </c>
      <c r="T489" s="124">
        <f t="shared" si="436"/>
        <v>100</v>
      </c>
    </row>
    <row r="490" spans="1:20" ht="30" hidden="1" customHeight="1">
      <c r="A490" s="96"/>
      <c r="B490" s="97"/>
      <c r="C490" s="98"/>
      <c r="D490" s="97"/>
      <c r="E490" s="97"/>
      <c r="F490" s="107" t="s">
        <v>858</v>
      </c>
      <c r="G490" s="25"/>
      <c r="H490" s="143" t="s">
        <v>859</v>
      </c>
      <c r="I490" s="123">
        <v>0</v>
      </c>
      <c r="J490" s="123">
        <v>0</v>
      </c>
      <c r="K490" s="123" t="e">
        <f t="shared" ref="K490" si="439">SUM(J490/I490*100)</f>
        <v>#DIV/0!</v>
      </c>
      <c r="L490" s="123"/>
      <c r="M490" s="123"/>
      <c r="N490" s="112"/>
      <c r="O490" s="112">
        <f t="shared" ref="O490" si="440">SUM(I490,L490)</f>
        <v>0</v>
      </c>
      <c r="P490" s="116"/>
      <c r="Q490" s="116"/>
      <c r="R490" s="116"/>
      <c r="S490" s="123">
        <f t="shared" ref="S490" si="441">SUM(J490,M490)</f>
        <v>0</v>
      </c>
      <c r="T490" s="124" t="e">
        <f t="shared" ref="T490" si="442">SUM(S490/O490*100)</f>
        <v>#DIV/0!</v>
      </c>
    </row>
    <row r="491" spans="1:20" ht="27" customHeight="1">
      <c r="A491" s="96"/>
      <c r="B491" s="97"/>
      <c r="C491" s="98"/>
      <c r="D491" s="97"/>
      <c r="E491" s="97"/>
      <c r="F491" s="158" t="s">
        <v>822</v>
      </c>
      <c r="G491" s="25"/>
      <c r="H491" s="143" t="s">
        <v>821</v>
      </c>
      <c r="I491" s="123">
        <v>550627.5</v>
      </c>
      <c r="J491" s="123">
        <v>550627.5</v>
      </c>
      <c r="K491" s="123">
        <f t="shared" si="438"/>
        <v>100</v>
      </c>
      <c r="L491" s="123"/>
      <c r="M491" s="123"/>
      <c r="N491" s="112"/>
      <c r="O491" s="112">
        <f t="shared" si="434"/>
        <v>550627.5</v>
      </c>
      <c r="P491" s="116"/>
      <c r="Q491" s="116"/>
      <c r="R491" s="116"/>
      <c r="S491" s="123">
        <f t="shared" si="435"/>
        <v>550627.5</v>
      </c>
      <c r="T491" s="124">
        <f t="shared" si="436"/>
        <v>100</v>
      </c>
    </row>
    <row r="492" spans="1:20" ht="30" customHeight="1">
      <c r="A492" s="96"/>
      <c r="B492" s="97"/>
      <c r="C492" s="98"/>
      <c r="D492" s="97"/>
      <c r="E492" s="97"/>
      <c r="F492" s="107" t="s">
        <v>430</v>
      </c>
      <c r="G492" s="25"/>
      <c r="H492" s="143" t="s">
        <v>766</v>
      </c>
      <c r="I492" s="123">
        <v>627553.69999999995</v>
      </c>
      <c r="J492" s="123">
        <v>627553.69999999995</v>
      </c>
      <c r="K492" s="123">
        <f t="shared" si="438"/>
        <v>100</v>
      </c>
      <c r="L492" s="123"/>
      <c r="M492" s="123"/>
      <c r="N492" s="112"/>
      <c r="O492" s="112">
        <f t="shared" si="434"/>
        <v>627553.69999999995</v>
      </c>
      <c r="P492" s="116"/>
      <c r="Q492" s="116"/>
      <c r="R492" s="116"/>
      <c r="S492" s="123">
        <f t="shared" si="435"/>
        <v>627553.69999999995</v>
      </c>
      <c r="T492" s="124">
        <f t="shared" si="436"/>
        <v>100</v>
      </c>
    </row>
    <row r="493" spans="1:20" ht="30" hidden="1" customHeight="1">
      <c r="A493" s="96"/>
      <c r="B493" s="97"/>
      <c r="C493" s="98"/>
      <c r="D493" s="97"/>
      <c r="E493" s="97"/>
      <c r="F493" s="107" t="s">
        <v>431</v>
      </c>
      <c r="G493" s="25"/>
      <c r="H493" s="17" t="s">
        <v>432</v>
      </c>
      <c r="I493" s="123">
        <v>0</v>
      </c>
      <c r="J493" s="123">
        <v>0</v>
      </c>
      <c r="K493" s="123" t="e">
        <f t="shared" si="438"/>
        <v>#DIV/0!</v>
      </c>
      <c r="L493" s="123"/>
      <c r="M493" s="123"/>
      <c r="N493" s="112"/>
      <c r="O493" s="112">
        <f t="shared" si="434"/>
        <v>0</v>
      </c>
      <c r="P493" s="116"/>
      <c r="Q493" s="116"/>
      <c r="R493" s="116"/>
      <c r="S493" s="123">
        <f t="shared" si="435"/>
        <v>0</v>
      </c>
      <c r="T493" s="124" t="e">
        <f t="shared" si="436"/>
        <v>#DIV/0!</v>
      </c>
    </row>
    <row r="494" spans="1:20" ht="30.6" hidden="1" customHeight="1">
      <c r="A494" s="96"/>
      <c r="B494" s="97"/>
      <c r="C494" s="98"/>
      <c r="D494" s="97"/>
      <c r="E494" s="97"/>
      <c r="F494" s="107" t="s">
        <v>433</v>
      </c>
      <c r="G494" s="25"/>
      <c r="H494" s="17" t="s">
        <v>434</v>
      </c>
      <c r="I494" s="123">
        <v>0</v>
      </c>
      <c r="J494" s="123"/>
      <c r="K494" s="123" t="e">
        <f t="shared" si="438"/>
        <v>#DIV/0!</v>
      </c>
      <c r="L494" s="123"/>
      <c r="M494" s="123"/>
      <c r="N494" s="112"/>
      <c r="O494" s="112">
        <f t="shared" si="434"/>
        <v>0</v>
      </c>
      <c r="P494" s="116"/>
      <c r="Q494" s="116"/>
      <c r="R494" s="116"/>
      <c r="S494" s="123">
        <f t="shared" si="435"/>
        <v>0</v>
      </c>
      <c r="T494" s="124" t="e">
        <f t="shared" si="436"/>
        <v>#DIV/0!</v>
      </c>
    </row>
    <row r="495" spans="1:20" ht="30" hidden="1" customHeight="1">
      <c r="A495" s="96"/>
      <c r="B495" s="97"/>
      <c r="C495" s="98"/>
      <c r="D495" s="97"/>
      <c r="E495" s="97"/>
      <c r="F495" s="158" t="s">
        <v>431</v>
      </c>
      <c r="G495" s="25"/>
      <c r="H495" s="143" t="s">
        <v>767</v>
      </c>
      <c r="I495" s="123">
        <v>0</v>
      </c>
      <c r="J495" s="123">
        <v>0</v>
      </c>
      <c r="K495" s="123" t="e">
        <f t="shared" ref="K495" si="443">SUM(J495/I495*100)</f>
        <v>#DIV/0!</v>
      </c>
      <c r="L495" s="123"/>
      <c r="M495" s="123"/>
      <c r="N495" s="112"/>
      <c r="O495" s="112">
        <f t="shared" ref="O495" si="444">SUM(I495,L495)</f>
        <v>0</v>
      </c>
      <c r="P495" s="116"/>
      <c r="Q495" s="116"/>
      <c r="R495" s="116"/>
      <c r="S495" s="123">
        <f t="shared" ref="S495" si="445">SUM(J495,M495)</f>
        <v>0</v>
      </c>
      <c r="T495" s="124" t="e">
        <f t="shared" ref="T495" si="446">SUM(S495/O495*100)</f>
        <v>#DIV/0!</v>
      </c>
    </row>
    <row r="496" spans="1:20" ht="30.6" customHeight="1">
      <c r="A496" s="96"/>
      <c r="B496" s="97"/>
      <c r="C496" s="98"/>
      <c r="D496" s="97"/>
      <c r="E496" s="97"/>
      <c r="F496" s="107" t="s">
        <v>435</v>
      </c>
      <c r="G496" s="25"/>
      <c r="H496" s="143" t="s">
        <v>768</v>
      </c>
      <c r="I496" s="123">
        <v>462050</v>
      </c>
      <c r="J496" s="123">
        <v>462050</v>
      </c>
      <c r="K496" s="123">
        <f t="shared" si="438"/>
        <v>100</v>
      </c>
      <c r="L496" s="123"/>
      <c r="M496" s="123"/>
      <c r="N496" s="112"/>
      <c r="O496" s="112">
        <f t="shared" si="434"/>
        <v>462050</v>
      </c>
      <c r="P496" s="116"/>
      <c r="Q496" s="116"/>
      <c r="R496" s="116"/>
      <c r="S496" s="123">
        <f>SUM(J496)</f>
        <v>462050</v>
      </c>
      <c r="T496" s="124">
        <f t="shared" si="436"/>
        <v>100</v>
      </c>
    </row>
    <row r="497" spans="1:20" ht="30.6" customHeight="1">
      <c r="A497" s="96"/>
      <c r="B497" s="97"/>
      <c r="C497" s="98"/>
      <c r="D497" s="97"/>
      <c r="E497" s="97"/>
      <c r="F497" s="107" t="s">
        <v>835</v>
      </c>
      <c r="G497" s="25"/>
      <c r="H497" s="143" t="s">
        <v>769</v>
      </c>
      <c r="I497" s="123">
        <v>6204986.7999999998</v>
      </c>
      <c r="J497" s="123">
        <v>6204986.7999999998</v>
      </c>
      <c r="K497" s="123">
        <f t="shared" si="438"/>
        <v>100</v>
      </c>
      <c r="L497" s="123"/>
      <c r="M497" s="123"/>
      <c r="N497" s="112"/>
      <c r="O497" s="112">
        <f t="shared" si="434"/>
        <v>6204986.7999999998</v>
      </c>
      <c r="P497" s="116"/>
      <c r="Q497" s="116"/>
      <c r="R497" s="116"/>
      <c r="S497" s="123">
        <f t="shared" si="435"/>
        <v>6204986.7999999998</v>
      </c>
      <c r="T497" s="124">
        <f t="shared" si="436"/>
        <v>100</v>
      </c>
    </row>
    <row r="498" spans="1:20" s="2" customFormat="1" ht="54" customHeight="1">
      <c r="A498" s="93"/>
      <c r="B498" s="94"/>
      <c r="C498" s="95"/>
      <c r="D498" s="94"/>
      <c r="E498" s="94"/>
      <c r="F498" s="157" t="s">
        <v>770</v>
      </c>
      <c r="G498" s="40"/>
      <c r="H498" s="161" t="s">
        <v>390</v>
      </c>
      <c r="I498" s="119">
        <f>SUM(I499)</f>
        <v>40000</v>
      </c>
      <c r="J498" s="119">
        <f>SUM(J499)</f>
        <v>40000</v>
      </c>
      <c r="K498" s="119">
        <f t="shared" si="438"/>
        <v>100</v>
      </c>
      <c r="L498" s="119"/>
      <c r="M498" s="119"/>
      <c r="N498" s="113"/>
      <c r="O498" s="113">
        <f t="shared" si="434"/>
        <v>40000</v>
      </c>
      <c r="P498" s="132"/>
      <c r="Q498" s="132"/>
      <c r="R498" s="132"/>
      <c r="S498" s="119">
        <f t="shared" si="435"/>
        <v>40000</v>
      </c>
      <c r="T498" s="118">
        <f t="shared" si="436"/>
        <v>100</v>
      </c>
    </row>
    <row r="499" spans="1:20" ht="21.6" customHeight="1">
      <c r="A499" s="96"/>
      <c r="B499" s="97"/>
      <c r="C499" s="98"/>
      <c r="D499" s="97"/>
      <c r="E499" s="97"/>
      <c r="F499" s="107" t="s">
        <v>436</v>
      </c>
      <c r="G499" s="25"/>
      <c r="H499" s="143" t="s">
        <v>771</v>
      </c>
      <c r="I499" s="123">
        <v>40000</v>
      </c>
      <c r="J499" s="123">
        <v>40000</v>
      </c>
      <c r="K499" s="123">
        <f t="shared" si="438"/>
        <v>100</v>
      </c>
      <c r="L499" s="123"/>
      <c r="M499" s="123"/>
      <c r="N499" s="112"/>
      <c r="O499" s="112">
        <f t="shared" si="434"/>
        <v>40000</v>
      </c>
      <c r="P499" s="116"/>
      <c r="Q499" s="116"/>
      <c r="R499" s="116"/>
      <c r="S499" s="123">
        <f t="shared" si="435"/>
        <v>40000</v>
      </c>
      <c r="T499" s="124">
        <f t="shared" si="436"/>
        <v>100</v>
      </c>
    </row>
    <row r="500" spans="1:20" s="2" customFormat="1" ht="28.5" customHeight="1">
      <c r="A500" s="93"/>
      <c r="B500" s="94"/>
      <c r="C500" s="95"/>
      <c r="D500" s="94"/>
      <c r="E500" s="94"/>
      <c r="F500" s="157" t="s">
        <v>772</v>
      </c>
      <c r="G500" s="40"/>
      <c r="H500" s="161" t="s">
        <v>773</v>
      </c>
      <c r="I500" s="119">
        <f>SUM(I501:I503)</f>
        <v>42260</v>
      </c>
      <c r="J500" s="119">
        <f>SUM(J501:J503)</f>
        <v>42260</v>
      </c>
      <c r="K500" s="119">
        <f t="shared" si="438"/>
        <v>100</v>
      </c>
      <c r="L500" s="119"/>
      <c r="M500" s="119"/>
      <c r="N500" s="113"/>
      <c r="O500" s="113">
        <f t="shared" si="434"/>
        <v>42260</v>
      </c>
      <c r="P500" s="132"/>
      <c r="Q500" s="132"/>
      <c r="R500" s="132"/>
      <c r="S500" s="119">
        <f t="shared" si="435"/>
        <v>42260</v>
      </c>
      <c r="T500" s="118">
        <f t="shared" si="436"/>
        <v>100</v>
      </c>
    </row>
    <row r="501" spans="1:20" ht="21.75" hidden="1" customHeight="1">
      <c r="A501" s="96"/>
      <c r="B501" s="97"/>
      <c r="C501" s="98"/>
      <c r="D501" s="97"/>
      <c r="E501" s="97"/>
      <c r="F501" s="107" t="s">
        <v>437</v>
      </c>
      <c r="G501" s="25"/>
      <c r="H501" s="17" t="s">
        <v>438</v>
      </c>
      <c r="I501" s="123">
        <v>0</v>
      </c>
      <c r="J501" s="123">
        <v>0</v>
      </c>
      <c r="K501" s="123" t="e">
        <f t="shared" si="438"/>
        <v>#DIV/0!</v>
      </c>
      <c r="L501" s="123"/>
      <c r="M501" s="123"/>
      <c r="N501" s="112"/>
      <c r="O501" s="112">
        <f t="shared" si="434"/>
        <v>0</v>
      </c>
      <c r="P501" s="116"/>
      <c r="Q501" s="116"/>
      <c r="R501" s="116"/>
      <c r="S501" s="123">
        <f t="shared" si="435"/>
        <v>0</v>
      </c>
      <c r="T501" s="124" t="e">
        <f t="shared" si="436"/>
        <v>#DIV/0!</v>
      </c>
    </row>
    <row r="502" spans="1:20" ht="19.899999999999999" customHeight="1">
      <c r="A502" s="96"/>
      <c r="B502" s="97"/>
      <c r="C502" s="98"/>
      <c r="D502" s="97"/>
      <c r="E502" s="97"/>
      <c r="F502" s="107" t="s">
        <v>439</v>
      </c>
      <c r="G502" s="25"/>
      <c r="H502" s="143" t="s">
        <v>774</v>
      </c>
      <c r="I502" s="123">
        <v>27330</v>
      </c>
      <c r="J502" s="123">
        <v>27330</v>
      </c>
      <c r="K502" s="123">
        <f t="shared" si="438"/>
        <v>100</v>
      </c>
      <c r="L502" s="123"/>
      <c r="M502" s="123"/>
      <c r="N502" s="112"/>
      <c r="O502" s="112">
        <f t="shared" si="434"/>
        <v>27330</v>
      </c>
      <c r="P502" s="116"/>
      <c r="Q502" s="116"/>
      <c r="R502" s="116"/>
      <c r="S502" s="123">
        <f t="shared" si="435"/>
        <v>27330</v>
      </c>
      <c r="T502" s="124">
        <f t="shared" si="436"/>
        <v>100</v>
      </c>
    </row>
    <row r="503" spans="1:20" ht="39" customHeight="1">
      <c r="A503" s="96"/>
      <c r="B503" s="97"/>
      <c r="C503" s="98"/>
      <c r="D503" s="97"/>
      <c r="E503" s="97"/>
      <c r="F503" s="158" t="s">
        <v>775</v>
      </c>
      <c r="G503" s="25"/>
      <c r="H503" s="143" t="s">
        <v>776</v>
      </c>
      <c r="I503" s="123">
        <v>14930</v>
      </c>
      <c r="J503" s="123">
        <v>14930</v>
      </c>
      <c r="K503" s="123">
        <f t="shared" si="438"/>
        <v>100</v>
      </c>
      <c r="L503" s="123"/>
      <c r="M503" s="123"/>
      <c r="N503" s="112"/>
      <c r="O503" s="112">
        <f t="shared" si="434"/>
        <v>14930</v>
      </c>
      <c r="P503" s="116"/>
      <c r="Q503" s="116"/>
      <c r="R503" s="116"/>
      <c r="S503" s="123">
        <f t="shared" si="435"/>
        <v>14930</v>
      </c>
      <c r="T503" s="124">
        <f t="shared" si="436"/>
        <v>100</v>
      </c>
    </row>
    <row r="504" spans="1:20" s="1" customFormat="1" ht="34.9" customHeight="1">
      <c r="A504" s="101"/>
      <c r="B504" s="102"/>
      <c r="C504" s="103"/>
      <c r="D504" s="102"/>
      <c r="E504" s="102"/>
      <c r="F504" s="210" t="s">
        <v>777</v>
      </c>
      <c r="G504" s="25"/>
      <c r="H504" s="161" t="s">
        <v>395</v>
      </c>
      <c r="I504" s="119">
        <f>SUM(I505+I508)</f>
        <v>120000</v>
      </c>
      <c r="J504" s="119">
        <f>SUM(J505+J508)</f>
        <v>120000</v>
      </c>
      <c r="K504" s="149">
        <f t="shared" si="427"/>
        <v>100</v>
      </c>
      <c r="L504" s="123"/>
      <c r="M504" s="123"/>
      <c r="N504" s="112"/>
      <c r="O504" s="113">
        <f t="shared" ref="O504:O509" si="447">SUM(I504,L504)</f>
        <v>120000</v>
      </c>
      <c r="P504" s="132"/>
      <c r="Q504" s="132"/>
      <c r="R504" s="132"/>
      <c r="S504" s="119">
        <f t="shared" ref="S504:S509" si="448">SUM(J504,M504)</f>
        <v>120000</v>
      </c>
      <c r="T504" s="118">
        <f t="shared" si="428"/>
        <v>100</v>
      </c>
    </row>
    <row r="505" spans="1:20" s="193" customFormat="1" ht="31.5" customHeight="1">
      <c r="A505" s="240"/>
      <c r="B505" s="241"/>
      <c r="C505" s="242"/>
      <c r="D505" s="241"/>
      <c r="E505" s="241"/>
      <c r="F505" s="157" t="s">
        <v>778</v>
      </c>
      <c r="G505" s="148"/>
      <c r="H505" s="161" t="s">
        <v>397</v>
      </c>
      <c r="I505" s="154">
        <f>SUM(I506:I507)</f>
        <v>30000</v>
      </c>
      <c r="J505" s="154">
        <f>SUM(J506:J507)</f>
        <v>30000</v>
      </c>
      <c r="K505" s="149">
        <f t="shared" si="427"/>
        <v>100</v>
      </c>
      <c r="L505" s="154"/>
      <c r="M505" s="154"/>
      <c r="N505" s="149"/>
      <c r="O505" s="149">
        <f t="shared" si="447"/>
        <v>30000</v>
      </c>
      <c r="P505" s="188"/>
      <c r="Q505" s="188"/>
      <c r="R505" s="188"/>
      <c r="S505" s="154">
        <f t="shared" si="448"/>
        <v>30000</v>
      </c>
      <c r="T505" s="155">
        <f t="shared" si="428"/>
        <v>100</v>
      </c>
    </row>
    <row r="506" spans="1:20" ht="7.5" hidden="1" customHeight="1" thickBot="1">
      <c r="A506" s="96"/>
      <c r="B506" s="97"/>
      <c r="C506" s="98"/>
      <c r="D506" s="97"/>
      <c r="E506" s="97"/>
      <c r="F506" s="106" t="s">
        <v>440</v>
      </c>
      <c r="G506" s="25"/>
      <c r="H506" s="17" t="s">
        <v>441</v>
      </c>
      <c r="I506" s="123">
        <v>0</v>
      </c>
      <c r="J506" s="123">
        <v>0</v>
      </c>
      <c r="K506" s="112" t="e">
        <f t="shared" si="427"/>
        <v>#DIV/0!</v>
      </c>
      <c r="L506" s="123"/>
      <c r="M506" s="123"/>
      <c r="N506" s="112"/>
      <c r="O506" s="112">
        <f t="shared" si="447"/>
        <v>0</v>
      </c>
      <c r="P506" s="116"/>
      <c r="Q506" s="116"/>
      <c r="R506" s="116"/>
      <c r="S506" s="123">
        <f t="shared" si="448"/>
        <v>0</v>
      </c>
      <c r="T506" s="124" t="e">
        <f t="shared" si="428"/>
        <v>#DIV/0!</v>
      </c>
    </row>
    <row r="507" spans="1:20" ht="48.75" customHeight="1">
      <c r="A507" s="96"/>
      <c r="B507" s="97"/>
      <c r="C507" s="98"/>
      <c r="D507" s="97"/>
      <c r="E507" s="97"/>
      <c r="F507" s="158" t="s">
        <v>442</v>
      </c>
      <c r="G507" s="71"/>
      <c r="H507" s="143" t="s">
        <v>779</v>
      </c>
      <c r="I507" s="123">
        <v>30000</v>
      </c>
      <c r="J507" s="123">
        <v>30000</v>
      </c>
      <c r="K507" s="112">
        <f t="shared" si="427"/>
        <v>100</v>
      </c>
      <c r="L507" s="123"/>
      <c r="M507" s="123"/>
      <c r="N507" s="112"/>
      <c r="O507" s="112">
        <f t="shared" si="447"/>
        <v>30000</v>
      </c>
      <c r="P507" s="116"/>
      <c r="Q507" s="116"/>
      <c r="R507" s="116"/>
      <c r="S507" s="123">
        <f t="shared" si="448"/>
        <v>30000</v>
      </c>
      <c r="T507" s="124">
        <f t="shared" si="428"/>
        <v>100</v>
      </c>
    </row>
    <row r="508" spans="1:20" ht="28.9" customHeight="1">
      <c r="A508" s="96"/>
      <c r="B508" s="97"/>
      <c r="C508" s="98"/>
      <c r="D508" s="97"/>
      <c r="E508" s="97"/>
      <c r="F508" s="157" t="s">
        <v>780</v>
      </c>
      <c r="G508" s="71"/>
      <c r="H508" s="161" t="s">
        <v>401</v>
      </c>
      <c r="I508" s="154">
        <f>SUM(I509+I510+I511+I512)</f>
        <v>90000</v>
      </c>
      <c r="J508" s="154">
        <f>SUM(J509+J510+J511+J512)</f>
        <v>90000</v>
      </c>
      <c r="K508" s="149">
        <f t="shared" si="427"/>
        <v>100</v>
      </c>
      <c r="L508" s="123"/>
      <c r="M508" s="123"/>
      <c r="N508" s="112"/>
      <c r="O508" s="149">
        <f t="shared" si="447"/>
        <v>90000</v>
      </c>
      <c r="P508" s="116"/>
      <c r="Q508" s="116"/>
      <c r="R508" s="116"/>
      <c r="S508" s="154">
        <f t="shared" si="448"/>
        <v>90000</v>
      </c>
      <c r="T508" s="155">
        <f t="shared" si="428"/>
        <v>100</v>
      </c>
    </row>
    <row r="509" spans="1:20" ht="67.5" customHeight="1">
      <c r="A509" s="96"/>
      <c r="B509" s="97"/>
      <c r="C509" s="98"/>
      <c r="D509" s="97"/>
      <c r="E509" s="97"/>
      <c r="F509" s="158" t="s">
        <v>824</v>
      </c>
      <c r="G509" s="71"/>
      <c r="H509" s="143" t="s">
        <v>825</v>
      </c>
      <c r="I509" s="123">
        <v>18000</v>
      </c>
      <c r="J509" s="123">
        <v>18000</v>
      </c>
      <c r="K509" s="112">
        <f t="shared" si="427"/>
        <v>100</v>
      </c>
      <c r="L509" s="123"/>
      <c r="M509" s="123"/>
      <c r="N509" s="112"/>
      <c r="O509" s="112">
        <f t="shared" si="447"/>
        <v>18000</v>
      </c>
      <c r="P509" s="116"/>
      <c r="Q509" s="116"/>
      <c r="R509" s="116"/>
      <c r="S509" s="123">
        <f t="shared" si="448"/>
        <v>18000</v>
      </c>
      <c r="T509" s="124">
        <f t="shared" si="428"/>
        <v>100</v>
      </c>
    </row>
    <row r="510" spans="1:20" ht="51" customHeight="1">
      <c r="A510" s="96"/>
      <c r="B510" s="97"/>
      <c r="C510" s="98"/>
      <c r="D510" s="97"/>
      <c r="E510" s="97"/>
      <c r="F510" s="158" t="s">
        <v>827</v>
      </c>
      <c r="G510" s="71"/>
      <c r="H510" s="143" t="s">
        <v>826</v>
      </c>
      <c r="I510" s="123">
        <v>54000</v>
      </c>
      <c r="J510" s="123">
        <v>54000</v>
      </c>
      <c r="K510" s="112">
        <f t="shared" ref="K510" si="449">SUM(J510/I510*100)</f>
        <v>100</v>
      </c>
      <c r="L510" s="123"/>
      <c r="M510" s="123"/>
      <c r="N510" s="112"/>
      <c r="O510" s="112">
        <f t="shared" ref="O510" si="450">SUM(I510,L510)</f>
        <v>54000</v>
      </c>
      <c r="P510" s="116"/>
      <c r="Q510" s="116"/>
      <c r="R510" s="116"/>
      <c r="S510" s="123">
        <f t="shared" ref="S510" si="451">SUM(J510,M510)</f>
        <v>54000</v>
      </c>
      <c r="T510" s="124">
        <f t="shared" ref="T510" si="452">SUM(S510/O510*100)</f>
        <v>100</v>
      </c>
    </row>
    <row r="511" spans="1:20" ht="75" customHeight="1">
      <c r="A511" s="96"/>
      <c r="B511" s="97"/>
      <c r="C511" s="98"/>
      <c r="D511" s="97"/>
      <c r="E511" s="97"/>
      <c r="F511" s="158" t="s">
        <v>823</v>
      </c>
      <c r="G511" s="71"/>
      <c r="H511" s="143" t="s">
        <v>781</v>
      </c>
      <c r="I511" s="123">
        <v>4000</v>
      </c>
      <c r="J511" s="123">
        <v>4000</v>
      </c>
      <c r="K511" s="112">
        <f t="shared" ref="K511" si="453">SUM(J511/I511*100)</f>
        <v>100</v>
      </c>
      <c r="L511" s="123"/>
      <c r="M511" s="123"/>
      <c r="N511" s="112"/>
      <c r="O511" s="112">
        <f t="shared" ref="O511" si="454">SUM(I511,L511)</f>
        <v>4000</v>
      </c>
      <c r="P511" s="116"/>
      <c r="Q511" s="116"/>
      <c r="R511" s="116"/>
      <c r="S511" s="123">
        <f t="shared" ref="S511" si="455">SUM(J511,M511)</f>
        <v>4000</v>
      </c>
      <c r="T511" s="124">
        <f t="shared" ref="T511" si="456">SUM(S511/O511*100)</f>
        <v>100</v>
      </c>
    </row>
    <row r="512" spans="1:20" ht="75" customHeight="1">
      <c r="A512" s="96"/>
      <c r="B512" s="97"/>
      <c r="C512" s="98"/>
      <c r="D512" s="97"/>
      <c r="E512" s="97"/>
      <c r="F512" s="158" t="s">
        <v>861</v>
      </c>
      <c r="G512" s="71"/>
      <c r="H512" s="143" t="s">
        <v>860</v>
      </c>
      <c r="I512" s="123">
        <v>14000</v>
      </c>
      <c r="J512" s="123">
        <v>14000</v>
      </c>
      <c r="K512" s="112">
        <f t="shared" ref="K512" si="457">SUM(J512/I512*100)</f>
        <v>100</v>
      </c>
      <c r="L512" s="123"/>
      <c r="M512" s="123"/>
      <c r="N512" s="112"/>
      <c r="O512" s="112">
        <f t="shared" ref="O512" si="458">SUM(I512,L512)</f>
        <v>14000</v>
      </c>
      <c r="P512" s="116"/>
      <c r="Q512" s="116"/>
      <c r="R512" s="116"/>
      <c r="S512" s="123">
        <f t="shared" ref="S512" si="459">SUM(J512,M512)</f>
        <v>14000</v>
      </c>
      <c r="T512" s="124">
        <f t="shared" ref="T512" si="460">SUM(S512/O512*100)</f>
        <v>100</v>
      </c>
    </row>
    <row r="513" spans="1:20" s="1" customFormat="1" ht="15" customHeight="1">
      <c r="A513" s="101"/>
      <c r="B513" s="102"/>
      <c r="C513" s="103"/>
      <c r="D513" s="102"/>
      <c r="E513" s="102"/>
      <c r="F513" s="409" t="s">
        <v>443</v>
      </c>
      <c r="G513" s="25" t="s">
        <v>19</v>
      </c>
      <c r="H513" s="17"/>
      <c r="I513" s="141">
        <f>SUM(I14+I23+I75+I124+I180+I209+I222+I253+I293+I300+I327+I336+I356+I373+I449+I472+I504)</f>
        <v>539731776.28999996</v>
      </c>
      <c r="J513" s="141">
        <f>SUM(J14+J23+J75+J124+J180+J209+J222+J253+J293+J300+J327+J336+J356+J373+J449+J472+J504)</f>
        <v>525296547.37999994</v>
      </c>
      <c r="K513" s="113">
        <f t="shared" si="416"/>
        <v>97.32548099924287</v>
      </c>
      <c r="L513" s="141">
        <f>SUM(L14+L23+L75+L124+L180+L209+L222+L253+L293+L300+L327+L336+L356+L373+L449+L472+L504)</f>
        <v>440780342.4600001</v>
      </c>
      <c r="M513" s="141">
        <f>SUM(M14+M23+M75+M124+M180+M209+M222+M253+M293+M300+M327+M336+M356+M373+M449+M472+M504)</f>
        <v>432283310.47000009</v>
      </c>
      <c r="N513" s="113">
        <f t="shared" ref="N513:N559" si="461">SUM(M513/L513*100)</f>
        <v>98.072275196625597</v>
      </c>
      <c r="O513" s="141">
        <f>SUM(O14+O23+O75+O124+O180+O209+O222+O253+O293+O300+O327+O336+O356+O373+O449+O472+O504)</f>
        <v>980512118.74999988</v>
      </c>
      <c r="P513" s="141">
        <f>SUM(P14+P23+P75+P124+P180+P209+P222+P253+P293+P300+P327+P336+P356+P373+P449+P472+P504)</f>
        <v>744944287.26000011</v>
      </c>
      <c r="Q513" s="141">
        <f>SUM(Q14+Q23+Q75+Q124+Q180+Q209+Q222+Q253+Q293+Q300+Q327+Q336+Q356+Q373+Q449+Q472+Q504)</f>
        <v>952.87688900852754</v>
      </c>
      <c r="R513" s="141">
        <f>SUM(R14+R23+R75+R124+R180+R209+R222+R253+R293+R300+R327+R336+R356+R373+R449+R472+R504)</f>
        <v>1127026093.8299999</v>
      </c>
      <c r="S513" s="141">
        <f>SUM(S14+S23+S75+S124+S180+S209+S222+S253+S293+S300+S327+S336+S356+S373+S449+S472+S504)</f>
        <v>957579857.8499999</v>
      </c>
      <c r="T513" s="118">
        <f t="shared" ref="T513:T559" si="462">SUM(S513/O513*100)</f>
        <v>97.661195566941586</v>
      </c>
    </row>
    <row r="514" spans="1:20" ht="27.6" customHeight="1">
      <c r="A514" s="96"/>
      <c r="B514" s="97"/>
      <c r="C514" s="98"/>
      <c r="D514" s="97"/>
      <c r="E514" s="97"/>
      <c r="F514" s="18" t="s">
        <v>444</v>
      </c>
      <c r="G514" s="70"/>
      <c r="H514" s="108" t="s">
        <v>445</v>
      </c>
      <c r="I514" s="119">
        <f>SUM(I515)</f>
        <v>24074795.060000002</v>
      </c>
      <c r="J514" s="119">
        <f>SUM(J515)</f>
        <v>24046775.940000001</v>
      </c>
      <c r="K514" s="113">
        <f t="shared" si="416"/>
        <v>99.883616371685946</v>
      </c>
      <c r="L514" s="119">
        <f>SUM(L515)</f>
        <v>11407482.940000001</v>
      </c>
      <c r="M514" s="119">
        <f>SUM(M515)</f>
        <v>11139700.15</v>
      </c>
      <c r="N514" s="113">
        <f t="shared" si="461"/>
        <v>97.652569007479912</v>
      </c>
      <c r="O514" s="113">
        <f t="shared" ref="O514:O559" si="463">SUM(I514,L514)</f>
        <v>35482278</v>
      </c>
      <c r="P514" s="113">
        <f t="shared" ref="P514:P517" si="464">SUM(J514,M514)</f>
        <v>35186476.090000004</v>
      </c>
      <c r="Q514" s="113">
        <f t="shared" ref="Q514:Q517" si="465">SUM(K514,N514)</f>
        <v>197.53618537916586</v>
      </c>
      <c r="R514" s="113">
        <f t="shared" ref="R514:R517" si="466">SUM(L514,O514)</f>
        <v>46889760.939999998</v>
      </c>
      <c r="S514" s="113">
        <f>SUM(J514+M514)</f>
        <v>35186476.090000004</v>
      </c>
      <c r="T514" s="118">
        <f t="shared" si="462"/>
        <v>99.166339010139097</v>
      </c>
    </row>
    <row r="515" spans="1:20" ht="27.6" customHeight="1">
      <c r="A515" s="96"/>
      <c r="B515" s="97"/>
      <c r="C515" s="98"/>
      <c r="D515" s="97"/>
      <c r="E515" s="97"/>
      <c r="F515" s="18" t="s">
        <v>446</v>
      </c>
      <c r="G515" s="70"/>
      <c r="H515" s="108" t="s">
        <v>447</v>
      </c>
      <c r="I515" s="119">
        <f>SUM(I516)</f>
        <v>24074795.060000002</v>
      </c>
      <c r="J515" s="119">
        <f>SUM(J516)</f>
        <v>24046775.940000001</v>
      </c>
      <c r="K515" s="113">
        <f t="shared" si="416"/>
        <v>99.883616371685946</v>
      </c>
      <c r="L515" s="139">
        <f>SUM(L516)</f>
        <v>11407482.940000001</v>
      </c>
      <c r="M515" s="139">
        <f>SUM(M516)</f>
        <v>11139700.15</v>
      </c>
      <c r="N515" s="113">
        <f t="shared" si="461"/>
        <v>97.652569007479912</v>
      </c>
      <c r="O515" s="113">
        <f t="shared" si="463"/>
        <v>35482278</v>
      </c>
      <c r="P515" s="113">
        <f t="shared" si="464"/>
        <v>35186476.090000004</v>
      </c>
      <c r="Q515" s="113">
        <f t="shared" si="465"/>
        <v>197.53618537916586</v>
      </c>
      <c r="R515" s="113">
        <f t="shared" si="466"/>
        <v>46889760.939999998</v>
      </c>
      <c r="S515" s="113">
        <f>SUM(J515+M515)</f>
        <v>35186476.090000004</v>
      </c>
      <c r="T515" s="118">
        <f t="shared" si="462"/>
        <v>99.166339010139097</v>
      </c>
    </row>
    <row r="516" spans="1:20" s="1" customFormat="1" ht="14.45" customHeight="1">
      <c r="A516" s="101"/>
      <c r="B516" s="102"/>
      <c r="C516" s="103"/>
      <c r="D516" s="102"/>
      <c r="E516" s="102"/>
      <c r="F516" s="18" t="s">
        <v>448</v>
      </c>
      <c r="G516" s="70"/>
      <c r="H516" s="108" t="s">
        <v>449</v>
      </c>
      <c r="I516" s="139">
        <f>SUM(I517:I519,I528:I534,I541,I557)</f>
        <v>24074795.060000002</v>
      </c>
      <c r="J516" s="139">
        <f>SUM(J517:J519,J528:J534,J541,J557)</f>
        <v>24046775.940000001</v>
      </c>
      <c r="K516" s="113">
        <f t="shared" si="416"/>
        <v>99.883616371685946</v>
      </c>
      <c r="L516" s="139">
        <f>SUM(L534:L543)</f>
        <v>11407482.940000001</v>
      </c>
      <c r="M516" s="139">
        <f>SUM(M534:M543)</f>
        <v>11139700.15</v>
      </c>
      <c r="N516" s="113">
        <f t="shared" si="461"/>
        <v>97.652569007479912</v>
      </c>
      <c r="O516" s="113">
        <f t="shared" si="463"/>
        <v>35482278</v>
      </c>
      <c r="P516" s="113">
        <f t="shared" si="464"/>
        <v>35186476.090000004</v>
      </c>
      <c r="Q516" s="113">
        <f t="shared" si="465"/>
        <v>197.53618537916586</v>
      </c>
      <c r="R516" s="113">
        <f t="shared" si="466"/>
        <v>46889760.939999998</v>
      </c>
      <c r="S516" s="113">
        <f>SUM(J516+M516)</f>
        <v>35186476.090000004</v>
      </c>
      <c r="T516" s="118">
        <f t="shared" si="462"/>
        <v>99.166339010139097</v>
      </c>
    </row>
    <row r="517" spans="1:20" ht="15" customHeight="1">
      <c r="A517" s="96"/>
      <c r="B517" s="97"/>
      <c r="C517" s="98"/>
      <c r="D517" s="97"/>
      <c r="E517" s="97"/>
      <c r="F517" s="19" t="s">
        <v>505</v>
      </c>
      <c r="G517" s="70"/>
      <c r="H517" s="92" t="s">
        <v>506</v>
      </c>
      <c r="I517" s="137">
        <v>3749101.7</v>
      </c>
      <c r="J517" s="137">
        <v>3749101.7</v>
      </c>
      <c r="K517" s="140">
        <f t="shared" si="416"/>
        <v>100</v>
      </c>
      <c r="L517" s="137">
        <v>0</v>
      </c>
      <c r="M517" s="137">
        <v>0</v>
      </c>
      <c r="N517" s="113">
        <v>0</v>
      </c>
      <c r="O517" s="112">
        <f t="shared" si="463"/>
        <v>3749101.7</v>
      </c>
      <c r="P517" s="112">
        <f t="shared" si="464"/>
        <v>3749101.7</v>
      </c>
      <c r="Q517" s="112">
        <f t="shared" si="465"/>
        <v>100</v>
      </c>
      <c r="R517" s="112">
        <f t="shared" si="466"/>
        <v>3749101.7</v>
      </c>
      <c r="S517" s="112">
        <f t="shared" ref="S517" si="467">SUM(M517,P517)</f>
        <v>3749101.7</v>
      </c>
      <c r="T517" s="124">
        <f t="shared" si="462"/>
        <v>100</v>
      </c>
    </row>
    <row r="518" spans="1:20" ht="15" hidden="1" customHeight="1">
      <c r="A518" s="96"/>
      <c r="B518" s="97"/>
      <c r="C518" s="98"/>
      <c r="D518" s="97"/>
      <c r="E518" s="97"/>
      <c r="F518" s="159" t="s">
        <v>505</v>
      </c>
      <c r="G518" s="70"/>
      <c r="H518" s="160" t="s">
        <v>506</v>
      </c>
      <c r="I518" s="137">
        <v>0</v>
      </c>
      <c r="J518" s="137">
        <v>0</v>
      </c>
      <c r="K518" s="140" t="e">
        <f t="shared" si="416"/>
        <v>#DIV/0!</v>
      </c>
      <c r="L518" s="137"/>
      <c r="M518" s="137"/>
      <c r="N518" s="113"/>
      <c r="O518" s="112">
        <f t="shared" ref="O518" si="468">SUM(I518,L518)</f>
        <v>0</v>
      </c>
      <c r="P518" s="116"/>
      <c r="Q518" s="116"/>
      <c r="R518" s="116"/>
      <c r="S518" s="123">
        <f t="shared" ref="S518" si="469">SUM(J518,M518)</f>
        <v>0</v>
      </c>
      <c r="T518" s="124" t="e">
        <f t="shared" ref="T518" si="470">SUM(S518/O518*100)</f>
        <v>#DIV/0!</v>
      </c>
    </row>
    <row r="519" spans="1:20" ht="25.15" customHeight="1">
      <c r="A519" s="96"/>
      <c r="B519" s="97"/>
      <c r="C519" s="98"/>
      <c r="D519" s="97"/>
      <c r="E519" s="97"/>
      <c r="F519" s="19" t="s">
        <v>729</v>
      </c>
      <c r="G519" s="70"/>
      <c r="H519" s="92" t="s">
        <v>783</v>
      </c>
      <c r="I519" s="137">
        <v>8421403.7200000007</v>
      </c>
      <c r="J519" s="137">
        <v>8407487.8399999999</v>
      </c>
      <c r="K519" s="140">
        <f t="shared" si="416"/>
        <v>99.834755814319266</v>
      </c>
      <c r="L519" s="137">
        <v>0</v>
      </c>
      <c r="M519" s="137">
        <v>0</v>
      </c>
      <c r="N519" s="113">
        <v>0</v>
      </c>
      <c r="O519" s="112">
        <f t="shared" si="463"/>
        <v>8421403.7200000007</v>
      </c>
      <c r="P519" s="112">
        <f t="shared" ref="P519" si="471">SUM(J519,M519)</f>
        <v>8407487.8399999999</v>
      </c>
      <c r="Q519" s="112">
        <f t="shared" ref="Q519" si="472">SUM(K519,N519)</f>
        <v>99.834755814319266</v>
      </c>
      <c r="R519" s="112">
        <f t="shared" ref="R519" si="473">SUM(L519,O519)</f>
        <v>8421403.7200000007</v>
      </c>
      <c r="S519" s="112">
        <f t="shared" ref="S519" si="474">SUM(M519,P519)</f>
        <v>8407487.8399999999</v>
      </c>
      <c r="T519" s="124">
        <f t="shared" si="462"/>
        <v>99.834755814319266</v>
      </c>
    </row>
    <row r="520" spans="1:20" ht="19.899999999999999" hidden="1" customHeight="1">
      <c r="A520" s="96"/>
      <c r="B520" s="97"/>
      <c r="C520" s="98"/>
      <c r="D520" s="97"/>
      <c r="E520" s="97"/>
      <c r="F520" s="19" t="s">
        <v>450</v>
      </c>
      <c r="G520" s="70"/>
      <c r="H520" s="92"/>
      <c r="I520" s="137">
        <v>4495000</v>
      </c>
      <c r="J520" s="137">
        <v>2149253.36</v>
      </c>
      <c r="K520" s="140">
        <f t="shared" si="416"/>
        <v>47.8143127919911</v>
      </c>
      <c r="L520" s="137"/>
      <c r="M520" s="137"/>
      <c r="N520" s="113"/>
      <c r="O520" s="112"/>
      <c r="P520" s="116"/>
      <c r="Q520" s="116"/>
      <c r="R520" s="116"/>
      <c r="S520" s="123"/>
      <c r="T520" s="124"/>
    </row>
    <row r="521" spans="1:20" ht="19.899999999999999" hidden="1" customHeight="1">
      <c r="A521" s="96"/>
      <c r="B521" s="97"/>
      <c r="C521" s="98"/>
      <c r="D521" s="97"/>
      <c r="E521" s="97"/>
      <c r="F521" s="19" t="s">
        <v>451</v>
      </c>
      <c r="G521" s="70"/>
      <c r="H521" s="92"/>
      <c r="I521" s="137">
        <v>12720000</v>
      </c>
      <c r="J521" s="137">
        <v>6643561.21</v>
      </c>
      <c r="K521" s="140">
        <f t="shared" si="416"/>
        <v>52.229254795597477</v>
      </c>
      <c r="L521" s="137"/>
      <c r="M521" s="137"/>
      <c r="N521" s="113"/>
      <c r="O521" s="112"/>
      <c r="P521" s="116"/>
      <c r="Q521" s="116"/>
      <c r="R521" s="116"/>
      <c r="S521" s="123"/>
      <c r="T521" s="124"/>
    </row>
    <row r="522" spans="1:20" ht="18.600000000000001" hidden="1" customHeight="1">
      <c r="A522" s="96"/>
      <c r="B522" s="97"/>
      <c r="C522" s="98"/>
      <c r="D522" s="97"/>
      <c r="E522" s="97"/>
      <c r="F522" s="19" t="s">
        <v>452</v>
      </c>
      <c r="G522" s="70"/>
      <c r="H522" s="92"/>
      <c r="I522" s="137">
        <v>10961.6</v>
      </c>
      <c r="J522" s="137">
        <v>10961.6</v>
      </c>
      <c r="K522" s="140">
        <f t="shared" si="416"/>
        <v>100</v>
      </c>
      <c r="L522" s="137"/>
      <c r="M522" s="137"/>
      <c r="N522" s="113"/>
      <c r="O522" s="112"/>
      <c r="P522" s="116"/>
      <c r="Q522" s="116"/>
      <c r="R522" s="116"/>
      <c r="S522" s="123"/>
      <c r="T522" s="124"/>
    </row>
    <row r="523" spans="1:20" ht="20.45" hidden="1" customHeight="1">
      <c r="A523" s="96"/>
      <c r="B523" s="97"/>
      <c r="C523" s="98"/>
      <c r="D523" s="97"/>
      <c r="E523" s="97"/>
      <c r="F523" s="19" t="s">
        <v>453</v>
      </c>
      <c r="G523" s="70"/>
      <c r="H523" s="92"/>
      <c r="I523" s="137">
        <v>2640000</v>
      </c>
      <c r="J523" s="137">
        <v>1259018.71</v>
      </c>
      <c r="K523" s="140">
        <f t="shared" si="416"/>
        <v>47.690102651515147</v>
      </c>
      <c r="L523" s="137"/>
      <c r="M523" s="137"/>
      <c r="N523" s="113"/>
      <c r="O523" s="112"/>
      <c r="P523" s="116"/>
      <c r="Q523" s="116"/>
      <c r="R523" s="116"/>
      <c r="S523" s="123"/>
      <c r="T523" s="124"/>
    </row>
    <row r="524" spans="1:20" ht="21" hidden="1" customHeight="1">
      <c r="A524" s="96"/>
      <c r="B524" s="97"/>
      <c r="C524" s="98"/>
      <c r="D524" s="97"/>
      <c r="E524" s="97"/>
      <c r="F524" s="19" t="s">
        <v>454</v>
      </c>
      <c r="G524" s="70"/>
      <c r="H524" s="92"/>
      <c r="I524" s="137">
        <v>845000</v>
      </c>
      <c r="J524" s="137">
        <v>403870.24</v>
      </c>
      <c r="K524" s="140">
        <f t="shared" si="416"/>
        <v>47.79529467455621</v>
      </c>
      <c r="L524" s="137"/>
      <c r="M524" s="137"/>
      <c r="N524" s="113"/>
      <c r="O524" s="112"/>
      <c r="P524" s="116"/>
      <c r="Q524" s="116"/>
      <c r="R524" s="116"/>
      <c r="S524" s="123"/>
      <c r="T524" s="124"/>
    </row>
    <row r="525" spans="1:20" ht="17.45" hidden="1" customHeight="1">
      <c r="A525" s="96"/>
      <c r="B525" s="97"/>
      <c r="C525" s="98"/>
      <c r="D525" s="97"/>
      <c r="E525" s="97"/>
      <c r="F525" s="19" t="s">
        <v>455</v>
      </c>
      <c r="G525" s="70"/>
      <c r="H525" s="92"/>
      <c r="I525" s="137">
        <v>2550000</v>
      </c>
      <c r="J525" s="137">
        <v>1295457.8799999999</v>
      </c>
      <c r="K525" s="140">
        <f t="shared" si="416"/>
        <v>50.802269803921561</v>
      </c>
      <c r="L525" s="137"/>
      <c r="M525" s="137"/>
      <c r="N525" s="113"/>
      <c r="O525" s="112"/>
      <c r="P525" s="116"/>
      <c r="Q525" s="116"/>
      <c r="R525" s="116"/>
      <c r="S525" s="123"/>
      <c r="T525" s="124"/>
    </row>
    <row r="526" spans="1:20" ht="19.149999999999999" hidden="1" customHeight="1">
      <c r="A526" s="96"/>
      <c r="B526" s="97"/>
      <c r="C526" s="98"/>
      <c r="D526" s="97"/>
      <c r="E526" s="97"/>
      <c r="F526" s="19" t="s">
        <v>456</v>
      </c>
      <c r="G526" s="70"/>
      <c r="H526" s="92"/>
      <c r="I526" s="137">
        <v>1136000</v>
      </c>
      <c r="J526" s="137">
        <v>565322.19999999995</v>
      </c>
      <c r="K526" s="140">
        <f t="shared" si="416"/>
        <v>49.764278169014084</v>
      </c>
      <c r="L526" s="137"/>
      <c r="M526" s="137"/>
      <c r="N526" s="113"/>
      <c r="O526" s="112"/>
      <c r="P526" s="116"/>
      <c r="Q526" s="116"/>
      <c r="R526" s="116"/>
      <c r="S526" s="123"/>
      <c r="T526" s="124"/>
    </row>
    <row r="527" spans="1:20" ht="13.9" hidden="1" customHeight="1">
      <c r="A527" s="96"/>
      <c r="B527" s="97"/>
      <c r="C527" s="98"/>
      <c r="D527" s="97"/>
      <c r="E527" s="97"/>
      <c r="F527" s="19" t="s">
        <v>457</v>
      </c>
      <c r="G527" s="70"/>
      <c r="H527" s="92"/>
      <c r="I527" s="137">
        <v>1240000</v>
      </c>
      <c r="J527" s="137">
        <v>633391.94999999995</v>
      </c>
      <c r="K527" s="140">
        <f t="shared" si="416"/>
        <v>51.07999596774193</v>
      </c>
      <c r="L527" s="137"/>
      <c r="M527" s="137"/>
      <c r="N527" s="113"/>
      <c r="O527" s="112"/>
      <c r="P527" s="116"/>
      <c r="Q527" s="116"/>
      <c r="R527" s="116"/>
      <c r="S527" s="123"/>
      <c r="T527" s="124"/>
    </row>
    <row r="528" spans="1:20" ht="28.5" customHeight="1">
      <c r="A528" s="96"/>
      <c r="B528" s="97"/>
      <c r="C528" s="98"/>
      <c r="D528" s="97"/>
      <c r="E528" s="97"/>
      <c r="F528" s="19" t="s">
        <v>458</v>
      </c>
      <c r="G528" s="70"/>
      <c r="H528" s="92" t="s">
        <v>459</v>
      </c>
      <c r="I528" s="137">
        <v>3406351.42</v>
      </c>
      <c r="J528" s="137">
        <v>3406351.42</v>
      </c>
      <c r="K528" s="140">
        <f t="shared" si="416"/>
        <v>100</v>
      </c>
      <c r="L528" s="137">
        <v>0</v>
      </c>
      <c r="M528" s="137">
        <v>0</v>
      </c>
      <c r="N528" s="113">
        <v>0</v>
      </c>
      <c r="O528" s="112">
        <f t="shared" si="463"/>
        <v>3406351.42</v>
      </c>
      <c r="P528" s="112">
        <f t="shared" ref="P528" si="475">SUM(J528,M528)</f>
        <v>3406351.42</v>
      </c>
      <c r="Q528" s="112">
        <f t="shared" ref="Q528" si="476">SUM(K528,N528)</f>
        <v>100</v>
      </c>
      <c r="R528" s="112">
        <f t="shared" ref="R528" si="477">SUM(L528,O528)</f>
        <v>3406351.42</v>
      </c>
      <c r="S528" s="112">
        <f t="shared" ref="S528" si="478">SUM(M528,P528)</f>
        <v>3406351.42</v>
      </c>
      <c r="T528" s="124">
        <f t="shared" si="462"/>
        <v>100</v>
      </c>
    </row>
    <row r="529" spans="1:20" ht="22.5" hidden="1" customHeight="1">
      <c r="A529" s="96"/>
      <c r="B529" s="97"/>
      <c r="C529" s="98"/>
      <c r="D529" s="97"/>
      <c r="E529" s="97"/>
      <c r="F529" s="19" t="s">
        <v>460</v>
      </c>
      <c r="G529" s="70"/>
      <c r="H529" s="92" t="s">
        <v>461</v>
      </c>
      <c r="I529" s="137">
        <v>0</v>
      </c>
      <c r="J529" s="137">
        <v>0</v>
      </c>
      <c r="K529" s="140" t="e">
        <f t="shared" si="416"/>
        <v>#DIV/0!</v>
      </c>
      <c r="L529" s="137">
        <v>0</v>
      </c>
      <c r="M529" s="137">
        <v>0</v>
      </c>
      <c r="N529" s="113">
        <v>0</v>
      </c>
      <c r="O529" s="112">
        <f t="shared" si="463"/>
        <v>0</v>
      </c>
      <c r="P529" s="116"/>
      <c r="Q529" s="116"/>
      <c r="R529" s="116"/>
      <c r="S529" s="123">
        <f t="shared" ref="S529:S558" si="479">SUM(J529,M529)</f>
        <v>0</v>
      </c>
      <c r="T529" s="124" t="e">
        <f t="shared" si="462"/>
        <v>#DIV/0!</v>
      </c>
    </row>
    <row r="530" spans="1:20" ht="24.75" customHeight="1">
      <c r="A530" s="96"/>
      <c r="B530" s="97"/>
      <c r="C530" s="98"/>
      <c r="D530" s="97"/>
      <c r="E530" s="97"/>
      <c r="F530" s="19" t="s">
        <v>462</v>
      </c>
      <c r="G530" s="70"/>
      <c r="H530" s="92" t="s">
        <v>463</v>
      </c>
      <c r="I530" s="137">
        <v>3086357.74</v>
      </c>
      <c r="J530" s="137">
        <v>3086357.74</v>
      </c>
      <c r="K530" s="140">
        <f t="shared" si="416"/>
        <v>100</v>
      </c>
      <c r="L530" s="137"/>
      <c r="M530" s="137"/>
      <c r="N530" s="113"/>
      <c r="O530" s="112">
        <f t="shared" si="463"/>
        <v>3086357.74</v>
      </c>
      <c r="P530" s="116"/>
      <c r="Q530" s="116"/>
      <c r="R530" s="116"/>
      <c r="S530" s="123">
        <f>SUM(J530,M530)</f>
        <v>3086357.74</v>
      </c>
      <c r="T530" s="124">
        <f t="shared" si="462"/>
        <v>100</v>
      </c>
    </row>
    <row r="531" spans="1:20" ht="27" customHeight="1">
      <c r="A531" s="96"/>
      <c r="B531" s="97"/>
      <c r="C531" s="98"/>
      <c r="D531" s="97"/>
      <c r="E531" s="97"/>
      <c r="F531" s="19" t="s">
        <v>464</v>
      </c>
      <c r="G531" s="70"/>
      <c r="H531" s="92" t="s">
        <v>465</v>
      </c>
      <c r="I531" s="137">
        <v>20088.48</v>
      </c>
      <c r="J531" s="137">
        <v>20088.48</v>
      </c>
      <c r="K531" s="140">
        <f t="shared" si="416"/>
        <v>100</v>
      </c>
      <c r="L531" s="137">
        <v>0</v>
      </c>
      <c r="M531" s="137">
        <v>0</v>
      </c>
      <c r="N531" s="113">
        <v>0</v>
      </c>
      <c r="O531" s="112">
        <f t="shared" si="463"/>
        <v>20088.48</v>
      </c>
      <c r="P531" s="116"/>
      <c r="Q531" s="116"/>
      <c r="R531" s="116"/>
      <c r="S531" s="123">
        <f t="shared" si="479"/>
        <v>20088.48</v>
      </c>
      <c r="T531" s="124">
        <f t="shared" si="462"/>
        <v>100</v>
      </c>
    </row>
    <row r="532" spans="1:20" ht="27.75" customHeight="1">
      <c r="A532" s="96"/>
      <c r="B532" s="97"/>
      <c r="C532" s="98"/>
      <c r="D532" s="97"/>
      <c r="E532" s="97"/>
      <c r="F532" s="19" t="s">
        <v>871</v>
      </c>
      <c r="G532" s="70"/>
      <c r="H532" s="92" t="s">
        <v>870</v>
      </c>
      <c r="I532" s="137">
        <v>150000</v>
      </c>
      <c r="J532" s="137">
        <v>135896.76</v>
      </c>
      <c r="K532" s="140">
        <f t="shared" si="416"/>
        <v>90.597840000000005</v>
      </c>
      <c r="L532" s="137"/>
      <c r="M532" s="137"/>
      <c r="N532" s="112">
        <v>0</v>
      </c>
      <c r="O532" s="112">
        <f t="shared" si="463"/>
        <v>150000</v>
      </c>
      <c r="P532" s="116"/>
      <c r="Q532" s="116"/>
      <c r="R532" s="116"/>
      <c r="S532" s="123">
        <f t="shared" si="479"/>
        <v>135896.76</v>
      </c>
      <c r="T532" s="124">
        <f t="shared" si="462"/>
        <v>90.597840000000005</v>
      </c>
    </row>
    <row r="533" spans="1:20" ht="21.75" customHeight="1">
      <c r="A533" s="96"/>
      <c r="B533" s="97"/>
      <c r="C533" s="98"/>
      <c r="D533" s="97"/>
      <c r="E533" s="97"/>
      <c r="F533" s="19" t="s">
        <v>785</v>
      </c>
      <c r="G533" s="70"/>
      <c r="H533" s="92" t="s">
        <v>784</v>
      </c>
      <c r="I533" s="137">
        <v>5241492</v>
      </c>
      <c r="J533" s="137">
        <v>5241492</v>
      </c>
      <c r="K533" s="112">
        <f t="shared" si="416"/>
        <v>100</v>
      </c>
      <c r="L533" s="137">
        <v>0</v>
      </c>
      <c r="M533" s="137">
        <v>0</v>
      </c>
      <c r="N533" s="113">
        <v>0</v>
      </c>
      <c r="O533" s="112">
        <f t="shared" si="463"/>
        <v>5241492</v>
      </c>
      <c r="P533" s="116"/>
      <c r="Q533" s="116"/>
      <c r="R533" s="116"/>
      <c r="S533" s="123">
        <f t="shared" si="479"/>
        <v>5241492</v>
      </c>
      <c r="T533" s="124">
        <f t="shared" si="462"/>
        <v>100</v>
      </c>
    </row>
    <row r="534" spans="1:20" ht="27" customHeight="1">
      <c r="A534" s="96"/>
      <c r="B534" s="97"/>
      <c r="C534" s="98"/>
      <c r="D534" s="97"/>
      <c r="E534" s="97"/>
      <c r="F534" s="19" t="s">
        <v>786</v>
      </c>
      <c r="G534" s="70"/>
      <c r="H534" s="92" t="s">
        <v>787</v>
      </c>
      <c r="I534" s="137">
        <v>0</v>
      </c>
      <c r="J534" s="137">
        <v>0</v>
      </c>
      <c r="K534" s="112">
        <v>0</v>
      </c>
      <c r="L534" s="137">
        <v>1197516</v>
      </c>
      <c r="M534" s="137">
        <v>1197516</v>
      </c>
      <c r="N534" s="140">
        <f t="shared" ref="N534:N535" si="480">SUM(M534/L534*100)</f>
        <v>100</v>
      </c>
      <c r="O534" s="112">
        <f t="shared" ref="O534:O535" si="481">SUM(I534,L534)</f>
        <v>1197516</v>
      </c>
      <c r="P534" s="116"/>
      <c r="Q534" s="116"/>
      <c r="R534" s="116"/>
      <c r="S534" s="123">
        <f t="shared" ref="S534:S535" si="482">SUM(J534,M534)</f>
        <v>1197516</v>
      </c>
      <c r="T534" s="124">
        <f t="shared" ref="T534:T535" si="483">SUM(S534/O534*100)</f>
        <v>100</v>
      </c>
    </row>
    <row r="535" spans="1:20" ht="40.5" customHeight="1">
      <c r="A535" s="96"/>
      <c r="B535" s="97"/>
      <c r="C535" s="98"/>
      <c r="D535" s="97"/>
      <c r="E535" s="97"/>
      <c r="F535" s="19" t="s">
        <v>788</v>
      </c>
      <c r="G535" s="70"/>
      <c r="H535" s="92" t="s">
        <v>466</v>
      </c>
      <c r="I535" s="137"/>
      <c r="J535" s="137"/>
      <c r="K535" s="112"/>
      <c r="L535" s="137">
        <v>9539</v>
      </c>
      <c r="M535" s="137">
        <v>9539</v>
      </c>
      <c r="N535" s="140">
        <f t="shared" si="480"/>
        <v>100</v>
      </c>
      <c r="O535" s="112">
        <f t="shared" si="481"/>
        <v>9539</v>
      </c>
      <c r="P535" s="116"/>
      <c r="Q535" s="116"/>
      <c r="R535" s="116"/>
      <c r="S535" s="123">
        <f t="shared" si="482"/>
        <v>9539</v>
      </c>
      <c r="T535" s="124">
        <f t="shared" si="483"/>
        <v>100</v>
      </c>
    </row>
    <row r="536" spans="1:20" ht="29.25" customHeight="1">
      <c r="A536" s="96"/>
      <c r="B536" s="97"/>
      <c r="C536" s="98"/>
      <c r="D536" s="97"/>
      <c r="E536" s="97"/>
      <c r="F536" s="19" t="s">
        <v>789</v>
      </c>
      <c r="G536" s="70"/>
      <c r="H536" s="92" t="s">
        <v>467</v>
      </c>
      <c r="I536" s="137"/>
      <c r="J536" s="137"/>
      <c r="K536" s="112"/>
      <c r="L536" s="137">
        <v>1085733</v>
      </c>
      <c r="M536" s="137">
        <v>1085733</v>
      </c>
      <c r="N536" s="140">
        <f t="shared" si="461"/>
        <v>100</v>
      </c>
      <c r="O536" s="112">
        <f t="shared" ref="O536:O540" si="484">SUM(I536,L536)</f>
        <v>1085733</v>
      </c>
      <c r="P536" s="116"/>
      <c r="Q536" s="116"/>
      <c r="R536" s="116"/>
      <c r="S536" s="123">
        <f t="shared" ref="S536:S540" si="485">SUM(J536,M536)</f>
        <v>1085733</v>
      </c>
      <c r="T536" s="124">
        <f t="shared" ref="T536:T540" si="486">SUM(S536/O536*100)</f>
        <v>100</v>
      </c>
    </row>
    <row r="537" spans="1:20" ht="25.9" customHeight="1">
      <c r="A537" s="96"/>
      <c r="B537" s="97"/>
      <c r="C537" s="98"/>
      <c r="D537" s="97"/>
      <c r="E537" s="97"/>
      <c r="F537" s="19" t="s">
        <v>790</v>
      </c>
      <c r="G537" s="70"/>
      <c r="H537" s="92" t="s">
        <v>471</v>
      </c>
      <c r="I537" s="137"/>
      <c r="J537" s="137"/>
      <c r="K537" s="112"/>
      <c r="L537" s="137">
        <v>2865018</v>
      </c>
      <c r="M537" s="137">
        <v>2865018</v>
      </c>
      <c r="N537" s="140">
        <f t="shared" si="461"/>
        <v>100</v>
      </c>
      <c r="O537" s="112">
        <f t="shared" si="484"/>
        <v>2865018</v>
      </c>
      <c r="P537" s="116"/>
      <c r="Q537" s="116"/>
      <c r="R537" s="116"/>
      <c r="S537" s="123">
        <f t="shared" si="485"/>
        <v>2865018</v>
      </c>
      <c r="T537" s="124">
        <f t="shared" si="486"/>
        <v>100</v>
      </c>
    </row>
    <row r="538" spans="1:20" ht="27" customHeight="1">
      <c r="A538" s="96"/>
      <c r="B538" s="97"/>
      <c r="C538" s="98"/>
      <c r="D538" s="97"/>
      <c r="E538" s="97"/>
      <c r="F538" s="19" t="s">
        <v>791</v>
      </c>
      <c r="G538" s="70"/>
      <c r="H538" s="92" t="s">
        <v>477</v>
      </c>
      <c r="I538" s="137"/>
      <c r="J538" s="137"/>
      <c r="K538" s="112"/>
      <c r="L538" s="137">
        <v>1881708.46</v>
      </c>
      <c r="M538" s="137">
        <v>1613925.67</v>
      </c>
      <c r="N538" s="140">
        <f t="shared" si="461"/>
        <v>85.769166919725706</v>
      </c>
      <c r="O538" s="112">
        <f t="shared" si="484"/>
        <v>1881708.46</v>
      </c>
      <c r="P538" s="116"/>
      <c r="Q538" s="116"/>
      <c r="R538" s="116"/>
      <c r="S538" s="123">
        <f t="shared" si="485"/>
        <v>1613925.67</v>
      </c>
      <c r="T538" s="124">
        <f t="shared" si="486"/>
        <v>85.769166919725706</v>
      </c>
    </row>
    <row r="539" spans="1:20" ht="27" customHeight="1">
      <c r="A539" s="96"/>
      <c r="B539" s="97"/>
      <c r="C539" s="98"/>
      <c r="D539" s="97"/>
      <c r="E539" s="97"/>
      <c r="F539" s="19" t="s">
        <v>792</v>
      </c>
      <c r="G539" s="70"/>
      <c r="H539" s="92" t="s">
        <v>479</v>
      </c>
      <c r="I539" s="137"/>
      <c r="J539" s="137"/>
      <c r="K539" s="112"/>
      <c r="L539" s="137">
        <v>1208033</v>
      </c>
      <c r="M539" s="137">
        <v>1208033</v>
      </c>
      <c r="N539" s="140">
        <f t="shared" si="461"/>
        <v>100</v>
      </c>
      <c r="O539" s="112">
        <f t="shared" si="484"/>
        <v>1208033</v>
      </c>
      <c r="P539" s="116"/>
      <c r="Q539" s="116"/>
      <c r="R539" s="116"/>
      <c r="S539" s="123">
        <f t="shared" si="485"/>
        <v>1208033</v>
      </c>
      <c r="T539" s="124">
        <f t="shared" si="486"/>
        <v>100</v>
      </c>
    </row>
    <row r="540" spans="1:20" ht="27.6" customHeight="1">
      <c r="A540" s="96"/>
      <c r="B540" s="97"/>
      <c r="C540" s="98"/>
      <c r="D540" s="97"/>
      <c r="E540" s="97"/>
      <c r="F540" s="19" t="s">
        <v>793</v>
      </c>
      <c r="G540" s="70"/>
      <c r="H540" s="92" t="s">
        <v>481</v>
      </c>
      <c r="I540" s="137"/>
      <c r="J540" s="137"/>
      <c r="K540" s="112"/>
      <c r="L540" s="137">
        <v>4567.3999999999996</v>
      </c>
      <c r="M540" s="137">
        <v>4567.3999999999996</v>
      </c>
      <c r="N540" s="140">
        <f t="shared" si="461"/>
        <v>100</v>
      </c>
      <c r="O540" s="112">
        <f t="shared" si="484"/>
        <v>4567.3999999999996</v>
      </c>
      <c r="P540" s="116"/>
      <c r="Q540" s="116"/>
      <c r="R540" s="116"/>
      <c r="S540" s="123">
        <f t="shared" si="485"/>
        <v>4567.3999999999996</v>
      </c>
      <c r="T540" s="124">
        <f t="shared" si="486"/>
        <v>100</v>
      </c>
    </row>
    <row r="541" spans="1:20" ht="27.6" customHeight="1">
      <c r="A541" s="96"/>
      <c r="B541" s="97"/>
      <c r="C541" s="98"/>
      <c r="D541" s="97"/>
      <c r="E541" s="97"/>
      <c r="F541" s="19" t="s">
        <v>794</v>
      </c>
      <c r="G541" s="70"/>
      <c r="H541" s="92" t="s">
        <v>483</v>
      </c>
      <c r="I541" s="137">
        <v>0</v>
      </c>
      <c r="J541" s="137">
        <v>0</v>
      </c>
      <c r="K541" s="140">
        <v>0</v>
      </c>
      <c r="L541" s="137">
        <v>3387.08</v>
      </c>
      <c r="M541" s="137">
        <v>3387.08</v>
      </c>
      <c r="N541" s="140">
        <f t="shared" si="461"/>
        <v>100</v>
      </c>
      <c r="O541" s="112">
        <f t="shared" ref="O541" si="487">SUM(I541,L541)</f>
        <v>3387.08</v>
      </c>
      <c r="P541" s="116"/>
      <c r="Q541" s="116"/>
      <c r="R541" s="116"/>
      <c r="S541" s="123">
        <f t="shared" ref="S541" si="488">SUM(J541,M541)</f>
        <v>3387.08</v>
      </c>
      <c r="T541" s="124">
        <f t="shared" ref="T541" si="489">SUM(S541/O541*100)</f>
        <v>100</v>
      </c>
    </row>
    <row r="542" spans="1:20" ht="35.450000000000003" customHeight="1">
      <c r="A542" s="96"/>
      <c r="B542" s="97"/>
      <c r="C542" s="98"/>
      <c r="D542" s="97"/>
      <c r="E542" s="97"/>
      <c r="F542" s="19" t="s">
        <v>795</v>
      </c>
      <c r="G542" s="70"/>
      <c r="H542" s="92" t="s">
        <v>475</v>
      </c>
      <c r="I542" s="137">
        <v>0</v>
      </c>
      <c r="J542" s="137"/>
      <c r="K542" s="112">
        <v>0</v>
      </c>
      <c r="L542" s="123">
        <v>2582883</v>
      </c>
      <c r="M542" s="123">
        <v>2582883</v>
      </c>
      <c r="N542" s="112">
        <f t="shared" si="461"/>
        <v>100</v>
      </c>
      <c r="O542" s="112">
        <f t="shared" si="463"/>
        <v>2582883</v>
      </c>
      <c r="P542" s="116"/>
      <c r="Q542" s="116"/>
      <c r="R542" s="116"/>
      <c r="S542" s="123">
        <f t="shared" si="479"/>
        <v>2582883</v>
      </c>
      <c r="T542" s="124">
        <f t="shared" si="462"/>
        <v>100</v>
      </c>
    </row>
    <row r="543" spans="1:20" ht="48.6" customHeight="1">
      <c r="A543" s="96"/>
      <c r="B543" s="97"/>
      <c r="C543" s="98"/>
      <c r="D543" s="97"/>
      <c r="E543" s="97"/>
      <c r="F543" s="19" t="s">
        <v>796</v>
      </c>
      <c r="G543" s="70"/>
      <c r="H543" s="92" t="s">
        <v>473</v>
      </c>
      <c r="I543" s="137">
        <v>0</v>
      </c>
      <c r="J543" s="137"/>
      <c r="K543" s="112">
        <v>0</v>
      </c>
      <c r="L543" s="123">
        <v>569098</v>
      </c>
      <c r="M543" s="123">
        <v>569098</v>
      </c>
      <c r="N543" s="112">
        <f t="shared" si="461"/>
        <v>100</v>
      </c>
      <c r="O543" s="112">
        <f t="shared" si="463"/>
        <v>569098</v>
      </c>
      <c r="P543" s="116"/>
      <c r="Q543" s="116"/>
      <c r="R543" s="116"/>
      <c r="S543" s="123">
        <f t="shared" si="479"/>
        <v>569098</v>
      </c>
      <c r="T543" s="124">
        <f t="shared" si="462"/>
        <v>100</v>
      </c>
    </row>
    <row r="544" spans="1:20" ht="22.9" hidden="1" customHeight="1">
      <c r="A544" s="96"/>
      <c r="B544" s="97"/>
      <c r="C544" s="98"/>
      <c r="D544" s="97"/>
      <c r="E544" s="97"/>
      <c r="F544" s="19" t="s">
        <v>468</v>
      </c>
      <c r="G544" s="70"/>
      <c r="H544" s="92" t="s">
        <v>469</v>
      </c>
      <c r="I544" s="137">
        <v>0</v>
      </c>
      <c r="J544" s="137">
        <v>0</v>
      </c>
      <c r="K544" s="112">
        <v>0</v>
      </c>
      <c r="L544" s="123"/>
      <c r="M544" s="123"/>
      <c r="N544" s="112" t="e">
        <f t="shared" si="461"/>
        <v>#DIV/0!</v>
      </c>
      <c r="O544" s="112">
        <f t="shared" si="463"/>
        <v>0</v>
      </c>
      <c r="P544" s="116"/>
      <c r="Q544" s="116"/>
      <c r="R544" s="116"/>
      <c r="S544" s="123">
        <f t="shared" si="479"/>
        <v>0</v>
      </c>
      <c r="T544" s="124" t="e">
        <f t="shared" si="462"/>
        <v>#DIV/0!</v>
      </c>
    </row>
    <row r="545" spans="1:20" ht="16.899999999999999" hidden="1" customHeight="1">
      <c r="A545" s="96"/>
      <c r="B545" s="97"/>
      <c r="C545" s="98"/>
      <c r="D545" s="97"/>
      <c r="E545" s="97"/>
      <c r="F545" s="19" t="s">
        <v>470</v>
      </c>
      <c r="G545" s="70"/>
      <c r="H545" s="92" t="s">
        <v>471</v>
      </c>
      <c r="I545" s="137">
        <v>0</v>
      </c>
      <c r="J545" s="137">
        <v>0</v>
      </c>
      <c r="K545" s="112">
        <v>0</v>
      </c>
      <c r="L545" s="123">
        <v>0</v>
      </c>
      <c r="M545" s="123">
        <v>0</v>
      </c>
      <c r="N545" s="112" t="e">
        <f t="shared" si="461"/>
        <v>#DIV/0!</v>
      </c>
      <c r="O545" s="112">
        <f t="shared" si="463"/>
        <v>0</v>
      </c>
      <c r="P545" s="116"/>
      <c r="Q545" s="116"/>
      <c r="R545" s="116"/>
      <c r="S545" s="123">
        <f t="shared" si="479"/>
        <v>0</v>
      </c>
      <c r="T545" s="124" t="e">
        <f t="shared" si="462"/>
        <v>#DIV/0!</v>
      </c>
    </row>
    <row r="546" spans="1:20" ht="24.6" hidden="1" customHeight="1">
      <c r="A546" s="96"/>
      <c r="B546" s="97"/>
      <c r="C546" s="98"/>
      <c r="D546" s="97"/>
      <c r="E546" s="97"/>
      <c r="F546" s="19"/>
      <c r="G546" s="70"/>
      <c r="H546" s="92"/>
      <c r="I546" s="137">
        <v>0</v>
      </c>
      <c r="J546" s="137"/>
      <c r="K546" s="112">
        <v>0</v>
      </c>
      <c r="L546" s="123"/>
      <c r="M546" s="123"/>
      <c r="N546" s="112" t="e">
        <f t="shared" si="461"/>
        <v>#DIV/0!</v>
      </c>
      <c r="O546" s="112">
        <f t="shared" si="463"/>
        <v>0</v>
      </c>
      <c r="P546" s="116"/>
      <c r="Q546" s="116"/>
      <c r="R546" s="116"/>
      <c r="S546" s="123">
        <f t="shared" si="479"/>
        <v>0</v>
      </c>
      <c r="T546" s="124" t="e">
        <f t="shared" si="462"/>
        <v>#DIV/0!</v>
      </c>
    </row>
    <row r="547" spans="1:20" ht="40.15" hidden="1" customHeight="1">
      <c r="A547" s="96"/>
      <c r="B547" s="97"/>
      <c r="C547" s="98"/>
      <c r="D547" s="97"/>
      <c r="E547" s="97"/>
      <c r="F547" s="19" t="s">
        <v>472</v>
      </c>
      <c r="G547" s="70"/>
      <c r="H547" s="92" t="s">
        <v>473</v>
      </c>
      <c r="I547" s="137">
        <v>0</v>
      </c>
      <c r="J547" s="137"/>
      <c r="K547" s="112"/>
      <c r="L547" s="123">
        <v>0</v>
      </c>
      <c r="M547" s="123">
        <v>0</v>
      </c>
      <c r="N547" s="112" t="e">
        <f t="shared" si="461"/>
        <v>#DIV/0!</v>
      </c>
      <c r="O547" s="112">
        <f t="shared" si="463"/>
        <v>0</v>
      </c>
      <c r="P547" s="116"/>
      <c r="Q547" s="116"/>
      <c r="R547" s="116"/>
      <c r="S547" s="123">
        <f t="shared" si="479"/>
        <v>0</v>
      </c>
      <c r="T547" s="124" t="e">
        <f t="shared" si="462"/>
        <v>#DIV/0!</v>
      </c>
    </row>
    <row r="548" spans="1:20" ht="25.9" hidden="1" customHeight="1">
      <c r="A548" s="96"/>
      <c r="B548" s="97"/>
      <c r="C548" s="98"/>
      <c r="D548" s="97"/>
      <c r="E548" s="97"/>
      <c r="F548" s="19" t="s">
        <v>474</v>
      </c>
      <c r="G548" s="70"/>
      <c r="H548" s="92" t="s">
        <v>475</v>
      </c>
      <c r="I548" s="137">
        <v>0</v>
      </c>
      <c r="J548" s="137">
        <v>0</v>
      </c>
      <c r="K548" s="112">
        <v>0</v>
      </c>
      <c r="L548" s="123">
        <v>0</v>
      </c>
      <c r="M548" s="123">
        <v>0</v>
      </c>
      <c r="N548" s="112" t="e">
        <f t="shared" si="461"/>
        <v>#DIV/0!</v>
      </c>
      <c r="O548" s="112">
        <f t="shared" si="463"/>
        <v>0</v>
      </c>
      <c r="P548" s="116"/>
      <c r="Q548" s="116"/>
      <c r="R548" s="116"/>
      <c r="S548" s="123">
        <f t="shared" si="479"/>
        <v>0</v>
      </c>
      <c r="T548" s="124" t="e">
        <f t="shared" si="462"/>
        <v>#DIV/0!</v>
      </c>
    </row>
    <row r="549" spans="1:20" ht="40.5" hidden="1" customHeight="1">
      <c r="A549" s="96"/>
      <c r="B549" s="97"/>
      <c r="C549" s="98"/>
      <c r="D549" s="97"/>
      <c r="E549" s="97"/>
      <c r="F549" s="19" t="s">
        <v>476</v>
      </c>
      <c r="G549" s="70"/>
      <c r="H549" s="92" t="s">
        <v>477</v>
      </c>
      <c r="I549" s="137">
        <v>0</v>
      </c>
      <c r="J549" s="137"/>
      <c r="K549" s="112">
        <v>0</v>
      </c>
      <c r="L549" s="123">
        <v>0</v>
      </c>
      <c r="M549" s="137">
        <v>0</v>
      </c>
      <c r="N549" s="112" t="e">
        <f t="shared" si="461"/>
        <v>#DIV/0!</v>
      </c>
      <c r="O549" s="112">
        <f t="shared" si="463"/>
        <v>0</v>
      </c>
      <c r="P549" s="116"/>
      <c r="Q549" s="116"/>
      <c r="R549" s="116"/>
      <c r="S549" s="123">
        <f t="shared" si="479"/>
        <v>0</v>
      </c>
      <c r="T549" s="124" t="e">
        <f t="shared" si="462"/>
        <v>#DIV/0!</v>
      </c>
    </row>
    <row r="550" spans="1:20" ht="25.9" hidden="1" customHeight="1">
      <c r="A550" s="96"/>
      <c r="B550" s="97"/>
      <c r="C550" s="98"/>
      <c r="D550" s="97"/>
      <c r="E550" s="97"/>
      <c r="F550" s="19" t="s">
        <v>478</v>
      </c>
      <c r="G550" s="70"/>
      <c r="H550" s="92" t="s">
        <v>479</v>
      </c>
      <c r="I550" s="137">
        <v>0</v>
      </c>
      <c r="J550" s="137"/>
      <c r="K550" s="112">
        <v>0</v>
      </c>
      <c r="L550" s="123">
        <v>0</v>
      </c>
      <c r="M550" s="123">
        <v>0</v>
      </c>
      <c r="N550" s="112" t="e">
        <f t="shared" si="461"/>
        <v>#DIV/0!</v>
      </c>
      <c r="O550" s="112">
        <f t="shared" si="463"/>
        <v>0</v>
      </c>
      <c r="P550" s="116"/>
      <c r="Q550" s="116"/>
      <c r="R550" s="116"/>
      <c r="S550" s="123">
        <f t="shared" si="479"/>
        <v>0</v>
      </c>
      <c r="T550" s="124" t="e">
        <f t="shared" si="462"/>
        <v>#DIV/0!</v>
      </c>
    </row>
    <row r="551" spans="1:20" ht="39.6" hidden="1" customHeight="1">
      <c r="A551" s="96"/>
      <c r="B551" s="97"/>
      <c r="C551" s="98"/>
      <c r="D551" s="97"/>
      <c r="E551" s="97"/>
      <c r="F551" s="19" t="s">
        <v>480</v>
      </c>
      <c r="G551" s="70"/>
      <c r="H551" s="92" t="s">
        <v>481</v>
      </c>
      <c r="I551" s="137">
        <v>0</v>
      </c>
      <c r="J551" s="137"/>
      <c r="K551" s="112">
        <v>0</v>
      </c>
      <c r="L551" s="123">
        <v>0</v>
      </c>
      <c r="M551" s="123">
        <v>0</v>
      </c>
      <c r="N551" s="112" t="e">
        <f t="shared" ref="N551" si="490">SUM(M551/L551*100)</f>
        <v>#DIV/0!</v>
      </c>
      <c r="O551" s="112">
        <f t="shared" ref="O551:O552" si="491">SUM(I551,L551)</f>
        <v>0</v>
      </c>
      <c r="P551" s="116"/>
      <c r="Q551" s="116"/>
      <c r="R551" s="116"/>
      <c r="S551" s="123">
        <f t="shared" ref="S551:S553" si="492">SUM(J551,M551)</f>
        <v>0</v>
      </c>
      <c r="T551" s="124" t="e">
        <f t="shared" ref="T551:T553" si="493">SUM(S551/O551*100)</f>
        <v>#DIV/0!</v>
      </c>
    </row>
    <row r="552" spans="1:20" ht="49.5" hidden="1" customHeight="1">
      <c r="A552" s="96"/>
      <c r="B552" s="97"/>
      <c r="C552" s="98"/>
      <c r="D552" s="97"/>
      <c r="E552" s="97"/>
      <c r="F552" s="19" t="s">
        <v>482</v>
      </c>
      <c r="G552" s="70"/>
      <c r="H552" s="92" t="s">
        <v>483</v>
      </c>
      <c r="I552" s="137">
        <v>0</v>
      </c>
      <c r="J552" s="137">
        <v>0</v>
      </c>
      <c r="K552" s="112">
        <v>0</v>
      </c>
      <c r="L552" s="123">
        <v>0</v>
      </c>
      <c r="M552" s="123">
        <v>0</v>
      </c>
      <c r="N552" s="112">
        <v>0</v>
      </c>
      <c r="O552" s="112">
        <f t="shared" si="491"/>
        <v>0</v>
      </c>
      <c r="P552" s="116"/>
      <c r="Q552" s="116"/>
      <c r="R552" s="116"/>
      <c r="S552" s="123">
        <v>0</v>
      </c>
      <c r="T552" s="124">
        <v>0</v>
      </c>
    </row>
    <row r="553" spans="1:20" ht="24" hidden="1" customHeight="1">
      <c r="A553" s="96"/>
      <c r="B553" s="97"/>
      <c r="C553" s="98"/>
      <c r="D553" s="97"/>
      <c r="E553" s="97"/>
      <c r="F553" s="19" t="s">
        <v>484</v>
      </c>
      <c r="G553" s="70"/>
      <c r="H553" s="92" t="s">
        <v>485</v>
      </c>
      <c r="I553" s="137">
        <v>0</v>
      </c>
      <c r="J553" s="137">
        <v>0</v>
      </c>
      <c r="K553" s="112">
        <v>0</v>
      </c>
      <c r="L553" s="123">
        <v>0</v>
      </c>
      <c r="M553" s="123">
        <v>0</v>
      </c>
      <c r="N553" s="112" t="e">
        <f t="shared" ref="N553:N556" si="494">SUM(M553/L553*100)</f>
        <v>#DIV/0!</v>
      </c>
      <c r="O553" s="112">
        <f t="shared" si="463"/>
        <v>0</v>
      </c>
      <c r="P553" s="116"/>
      <c r="Q553" s="116"/>
      <c r="R553" s="116"/>
      <c r="S553" s="123">
        <f t="shared" si="492"/>
        <v>0</v>
      </c>
      <c r="T553" s="124" t="e">
        <f t="shared" si="493"/>
        <v>#DIV/0!</v>
      </c>
    </row>
    <row r="554" spans="1:20" ht="25.9" hidden="1" customHeight="1">
      <c r="A554" s="96"/>
      <c r="B554" s="97"/>
      <c r="C554" s="98"/>
      <c r="D554" s="97"/>
      <c r="E554" s="97"/>
      <c r="F554" s="19" t="s">
        <v>486</v>
      </c>
      <c r="G554" s="70"/>
      <c r="H554" s="92" t="s">
        <v>487</v>
      </c>
      <c r="I554" s="137">
        <v>0</v>
      </c>
      <c r="J554" s="137">
        <v>0</v>
      </c>
      <c r="K554" s="137"/>
      <c r="L554" s="137">
        <v>0</v>
      </c>
      <c r="M554" s="137">
        <v>0</v>
      </c>
      <c r="N554" s="112" t="e">
        <f t="shared" si="494"/>
        <v>#DIV/0!</v>
      </c>
      <c r="O554" s="112">
        <f t="shared" si="463"/>
        <v>0</v>
      </c>
      <c r="P554" s="116"/>
      <c r="Q554" s="116"/>
      <c r="R554" s="116"/>
      <c r="S554" s="123">
        <f t="shared" ref="S554:S556" si="495">SUM(J554,M554)</f>
        <v>0</v>
      </c>
      <c r="T554" s="124" t="e">
        <f t="shared" ref="T554:T556" si="496">SUM(S554/O554*100)</f>
        <v>#DIV/0!</v>
      </c>
    </row>
    <row r="555" spans="1:20" ht="25.15" hidden="1" customHeight="1">
      <c r="A555" s="96"/>
      <c r="B555" s="97"/>
      <c r="C555" s="98"/>
      <c r="D555" s="97"/>
      <c r="E555" s="97"/>
      <c r="F555" s="19" t="s">
        <v>488</v>
      </c>
      <c r="G555" s="70"/>
      <c r="H555" s="92" t="s">
        <v>489</v>
      </c>
      <c r="I555" s="137">
        <v>0</v>
      </c>
      <c r="J555" s="137">
        <v>0</v>
      </c>
      <c r="K555" s="137">
        <v>0</v>
      </c>
      <c r="L555" s="137">
        <v>0</v>
      </c>
      <c r="M555" s="137">
        <v>0</v>
      </c>
      <c r="N555" s="112" t="e">
        <f t="shared" si="494"/>
        <v>#DIV/0!</v>
      </c>
      <c r="O555" s="112">
        <f t="shared" si="463"/>
        <v>0</v>
      </c>
      <c r="P555" s="116"/>
      <c r="Q555" s="116"/>
      <c r="R555" s="116"/>
      <c r="S555" s="123">
        <f t="shared" si="495"/>
        <v>0</v>
      </c>
      <c r="T555" s="124" t="e">
        <f t="shared" si="496"/>
        <v>#DIV/0!</v>
      </c>
    </row>
    <row r="556" spans="1:20" ht="24.75" hidden="1" customHeight="1">
      <c r="A556" s="96"/>
      <c r="B556" s="97"/>
      <c r="C556" s="98"/>
      <c r="D556" s="97"/>
      <c r="E556" s="97"/>
      <c r="F556" s="19" t="s">
        <v>490</v>
      </c>
      <c r="G556" s="70"/>
      <c r="H556" s="92" t="s">
        <v>491</v>
      </c>
      <c r="I556" s="137">
        <v>0</v>
      </c>
      <c r="J556" s="137">
        <v>0</v>
      </c>
      <c r="K556" s="137">
        <v>0</v>
      </c>
      <c r="L556" s="137">
        <v>0</v>
      </c>
      <c r="M556" s="137">
        <v>0</v>
      </c>
      <c r="N556" s="112" t="e">
        <f t="shared" si="494"/>
        <v>#DIV/0!</v>
      </c>
      <c r="O556" s="112">
        <f t="shared" si="463"/>
        <v>0</v>
      </c>
      <c r="P556" s="116"/>
      <c r="Q556" s="116"/>
      <c r="R556" s="116"/>
      <c r="S556" s="123">
        <f t="shared" si="495"/>
        <v>0</v>
      </c>
      <c r="T556" s="124" t="e">
        <f t="shared" si="496"/>
        <v>#DIV/0!</v>
      </c>
    </row>
    <row r="557" spans="1:20" ht="24.75" hidden="1" customHeight="1">
      <c r="A557" s="96"/>
      <c r="B557" s="97"/>
      <c r="C557" s="98"/>
      <c r="D557" s="97"/>
      <c r="E557" s="97"/>
      <c r="F557" s="19" t="s">
        <v>490</v>
      </c>
      <c r="G557" s="70"/>
      <c r="H557" s="92" t="s">
        <v>492</v>
      </c>
      <c r="I557" s="137">
        <v>0</v>
      </c>
      <c r="J557" s="137"/>
      <c r="K557" s="137"/>
      <c r="L557" s="137">
        <v>0</v>
      </c>
      <c r="M557" s="137"/>
      <c r="N557" s="112"/>
      <c r="O557" s="112">
        <f t="shared" si="463"/>
        <v>0</v>
      </c>
      <c r="P557" s="116"/>
      <c r="Q557" s="116"/>
      <c r="R557" s="116"/>
      <c r="S557" s="123"/>
      <c r="T557" s="124"/>
    </row>
    <row r="558" spans="1:20" ht="12.6" hidden="1" customHeight="1">
      <c r="A558" s="96"/>
      <c r="B558" s="97"/>
      <c r="C558" s="98"/>
      <c r="D558" s="97"/>
      <c r="E558" s="97"/>
      <c r="F558" s="19" t="s">
        <v>484</v>
      </c>
      <c r="G558" s="70"/>
      <c r="H558" s="92" t="s">
        <v>485</v>
      </c>
      <c r="I558" s="100">
        <v>0</v>
      </c>
      <c r="J558" s="100">
        <v>0</v>
      </c>
      <c r="K558" s="49">
        <v>0</v>
      </c>
      <c r="L558" s="59">
        <v>0</v>
      </c>
      <c r="M558" s="59">
        <v>0</v>
      </c>
      <c r="N558" s="49" t="e">
        <f t="shared" si="461"/>
        <v>#DIV/0!</v>
      </c>
      <c r="O558" s="49">
        <f t="shared" si="463"/>
        <v>0</v>
      </c>
      <c r="P558" s="58"/>
      <c r="Q558" s="58"/>
      <c r="R558" s="58"/>
      <c r="S558" s="59">
        <f t="shared" si="479"/>
        <v>0</v>
      </c>
      <c r="T558" s="56" t="e">
        <f t="shared" si="462"/>
        <v>#DIV/0!</v>
      </c>
    </row>
    <row r="559" spans="1:20" ht="18.75">
      <c r="A559" s="109"/>
      <c r="B559" s="109"/>
      <c r="C559" s="109"/>
      <c r="D559" s="109"/>
      <c r="E559" s="109"/>
      <c r="F559" s="110" t="s">
        <v>493</v>
      </c>
      <c r="G559" s="439"/>
      <c r="H559" s="440"/>
      <c r="I559" s="141">
        <f>SUM(I513:I514)</f>
        <v>563806571.3499999</v>
      </c>
      <c r="J559" s="141">
        <f>SUM(J513:J514)</f>
        <v>549343323.31999993</v>
      </c>
      <c r="K559" s="113">
        <f t="shared" si="416"/>
        <v>97.434714534211864</v>
      </c>
      <c r="L559" s="141">
        <f>SUM(L513:L514)</f>
        <v>452187825.4000001</v>
      </c>
      <c r="M559" s="141">
        <f>SUM(M513:M514)</f>
        <v>443423010.62000006</v>
      </c>
      <c r="N559" s="113">
        <f t="shared" si="461"/>
        <v>98.061687138027921</v>
      </c>
      <c r="O559" s="113">
        <f t="shared" si="463"/>
        <v>1015994396.75</v>
      </c>
      <c r="P559" s="113">
        <f t="shared" ref="P559" si="497">SUM(J559,M559)</f>
        <v>992766333.94000006</v>
      </c>
      <c r="Q559" s="113">
        <f t="shared" ref="Q559" si="498">SUM(K559,N559)</f>
        <v>195.49640167223978</v>
      </c>
      <c r="R559" s="113">
        <f t="shared" ref="R559" si="499">SUM(L559,O559)</f>
        <v>1468182222.1500001</v>
      </c>
      <c r="S559" s="113">
        <f>SUM(S513+S514)</f>
        <v>992766333.93999994</v>
      </c>
      <c r="T559" s="118">
        <f t="shared" si="462"/>
        <v>97.713760736840399</v>
      </c>
    </row>
    <row r="560" spans="1:20">
      <c r="F560" s="111"/>
      <c r="G560" s="111"/>
      <c r="H560" s="111"/>
    </row>
  </sheetData>
  <mergeCells count="17">
    <mergeCell ref="P3:Q3"/>
    <mergeCell ref="I1:T1"/>
    <mergeCell ref="O2:P2"/>
    <mergeCell ref="Q2:R2"/>
    <mergeCell ref="S2:T2"/>
    <mergeCell ref="S3:T3"/>
    <mergeCell ref="B8:E8"/>
    <mergeCell ref="G559:H559"/>
    <mergeCell ref="F7:F8"/>
    <mergeCell ref="F41:F42"/>
    <mergeCell ref="H7:H8"/>
    <mergeCell ref="L4:T4"/>
    <mergeCell ref="F5:T5"/>
    <mergeCell ref="A6:O6"/>
    <mergeCell ref="I7:K7"/>
    <mergeCell ref="L7:N7"/>
    <mergeCell ref="O7:T7"/>
  </mergeCells>
  <pageMargins left="0.23622047244094499" right="0.23622047244094499" top="0.15748031496063" bottom="0.196850393700787" header="0.31496062992126" footer="0.31496062992126"/>
  <pageSetup paperSize="9" scale="59" fitToWidth="8" fitToHeight="8" orientation="landscape" r:id="rId1"/>
  <rowBreaks count="1" manualBreakCount="1">
    <brk id="37" min="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Волощенко Елена Александровна</cp:lastModifiedBy>
  <cp:lastPrinted>2023-07-07T01:52:48Z</cp:lastPrinted>
  <dcterms:created xsi:type="dcterms:W3CDTF">2006-09-16T00:00:00Z</dcterms:created>
  <dcterms:modified xsi:type="dcterms:W3CDTF">2025-05-28T01:24:09Z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243D7A35825A4FC79C2F56117E90E61A</vt:lpwstr>
  </property>
  <property fmtid="{D5CDD505-2E9C-101B-9397-08002B2CF9AE}" pid="3" name="KSOProductBuildVer">
    <vt:lpwstr>1049-11.2.0.11537</vt:lpwstr>
  </property>
</Properties>
</file>