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Вакуленко Ю.В\исполнение постановления 298 - за 2023 год\"/>
    </mc:Choice>
  </mc:AlternateContent>
  <bookViews>
    <workbookView xWindow="120" yWindow="2235" windowWidth="15480" windowHeight="7950"/>
  </bookViews>
  <sheets>
    <sheet name="СВОД" sheetId="1" r:id="rId1"/>
    <sheet name="МП Образование" sheetId="3" r:id="rId2"/>
    <sheet name="МП Соц поддержка" sheetId="4" r:id="rId3"/>
    <sheet name="МР Культура" sheetId="5" r:id="rId4"/>
    <sheet name="МП Усл ЖКХ" sheetId="6" r:id="rId5"/>
    <sheet name="МП ГО ЧС" sheetId="7" r:id="rId6"/>
    <sheet name="МП Охрана окруж среды" sheetId="8" r:id="rId7"/>
    <sheet name="МП Развитие физры" sheetId="9" r:id="rId8"/>
    <sheet name="МП Развитие транспорт" sheetId="10" r:id="rId9"/>
    <sheet name="МП Информац" sheetId="11" r:id="rId10"/>
    <sheet name="МП Развитие СХ" sheetId="12" r:id="rId11"/>
    <sheet name="МП Молодежь" sheetId="13" r:id="rId12"/>
    <sheet name="МП Экономич развитие" sheetId="14" r:id="rId13"/>
    <sheet name="МП Переселение" sheetId="15" r:id="rId14"/>
    <sheet name="МП Укрепление здоровья" sheetId="16" r:id="rId15"/>
    <sheet name="МП Профилактика правонарушений" sheetId="17" r:id="rId16"/>
    <sheet name="МП Противодействие коррупции" sheetId="18" r:id="rId17"/>
  </sheets>
  <definedNames>
    <definedName name="_xlnm.Print_Area" localSheetId="5">'МП ГО ЧС'!$A$1:$H$25</definedName>
    <definedName name="_xlnm.Print_Area" localSheetId="9">'МП Информац'!$A$1:$H$30</definedName>
    <definedName name="_xlnm.Print_Area" localSheetId="11">'МП Молодежь'!$A$1:$H$30</definedName>
    <definedName name="_xlnm.Print_Area" localSheetId="1">'МП Образование'!$A$1:$H$40</definedName>
    <definedName name="_xlnm.Print_Area" localSheetId="6">'МП Охрана окруж среды'!$A$1:$H$31</definedName>
    <definedName name="_xlnm.Print_Area" localSheetId="13">'МП Переселение'!$A$1:$H$35</definedName>
    <definedName name="_xlnm.Print_Area" localSheetId="16">'МП Противодействие коррупции'!$A$1:$H$20</definedName>
    <definedName name="_xlnm.Print_Area" localSheetId="15">'МП Профилактика правонарушений'!$A$1:$H$35</definedName>
    <definedName name="_xlnm.Print_Area" localSheetId="10">'МП Развитие СХ'!$A$1:$H$25</definedName>
    <definedName name="_xlnm.Print_Area" localSheetId="8">'МП Развитие транспорт'!$A$1:$H$41</definedName>
    <definedName name="_xlnm.Print_Area" localSheetId="7">'МП Развитие физры'!$A$1:$H$15</definedName>
    <definedName name="_xlnm.Print_Area" localSheetId="2">'МП Соц поддержка'!$A$1:$H$35</definedName>
    <definedName name="_xlnm.Print_Area" localSheetId="14">'МП Укрепление здоровья'!$A$1:$H$30</definedName>
    <definedName name="_xlnm.Print_Area" localSheetId="4">'МП Усл ЖКХ'!$A$1:$H$36</definedName>
    <definedName name="_xlnm.Print_Area" localSheetId="12">'МП Экономич развитие'!$A$1:$H$35</definedName>
    <definedName name="_xlnm.Print_Area" localSheetId="3">'МР Культура'!$A$1:$H$60</definedName>
    <definedName name="_xlnm.Print_Area" localSheetId="0">СВОД!$A$1:$H$447</definedName>
  </definedNames>
  <calcPr calcId="152511"/>
</workbook>
</file>

<file path=xl/calcChain.xml><?xml version="1.0" encoding="utf-8"?>
<calcChain xmlns="http://schemas.openxmlformats.org/spreadsheetml/2006/main">
  <c r="G404" i="1" l="1"/>
  <c r="G403" i="1"/>
  <c r="G399" i="1"/>
  <c r="G398" i="1"/>
  <c r="F369" i="1" l="1"/>
  <c r="E369" i="1"/>
  <c r="F393" i="1"/>
  <c r="E393" i="1"/>
  <c r="E388" i="1"/>
  <c r="F388" i="1"/>
  <c r="F68" i="1" l="1"/>
  <c r="E68" i="1"/>
  <c r="F69" i="1" l="1"/>
  <c r="E69" i="1"/>
  <c r="F72" i="1"/>
  <c r="E72" i="1"/>
  <c r="F77" i="1"/>
  <c r="E77" i="1"/>
  <c r="F97" i="1" l="1"/>
  <c r="E97" i="1"/>
  <c r="E9" i="1" l="1"/>
  <c r="E446" i="1" s="1"/>
  <c r="F12" i="1" l="1"/>
  <c r="E12" i="1"/>
  <c r="F19" i="1"/>
  <c r="F9" i="1" s="1"/>
  <c r="F446" i="1" s="1"/>
  <c r="F18" i="1"/>
  <c r="F8" i="1" s="1"/>
  <c r="E18" i="1"/>
  <c r="E8" i="1" s="1"/>
  <c r="F17" i="1"/>
  <c r="E17" i="1"/>
  <c r="E16" i="1" s="1"/>
  <c r="F22" i="1"/>
  <c r="F21" i="1" s="1"/>
  <c r="E22" i="1"/>
  <c r="E21" i="1" s="1"/>
  <c r="F7" i="1" l="1"/>
  <c r="F16" i="1"/>
  <c r="F6" i="1"/>
  <c r="F11" i="1"/>
  <c r="E7" i="1"/>
  <c r="E11" i="1"/>
  <c r="E309" i="1"/>
  <c r="F310" i="1"/>
  <c r="F445" i="1" s="1"/>
  <c r="E310" i="1"/>
  <c r="E445" i="1" s="1"/>
  <c r="E6" i="1" l="1"/>
  <c r="E57" i="1"/>
  <c r="F57" i="1"/>
  <c r="E52" i="1"/>
  <c r="F52" i="1"/>
  <c r="G203" i="1" l="1"/>
  <c r="G204" i="1"/>
  <c r="F268" i="1" l="1"/>
  <c r="E268" i="1"/>
  <c r="E293" i="1" l="1"/>
  <c r="F293" i="1"/>
  <c r="G289" i="1" l="1"/>
  <c r="G290" i="1"/>
  <c r="F254" i="1" l="1"/>
  <c r="E254" i="1"/>
  <c r="G32" i="17" l="1"/>
  <c r="G27" i="17"/>
  <c r="G22" i="17"/>
  <c r="G17" i="17"/>
  <c r="G12" i="17"/>
  <c r="E36" i="3" l="1"/>
  <c r="F36" i="3"/>
  <c r="G38" i="3"/>
  <c r="G36" i="3" l="1"/>
  <c r="F8" i="4"/>
  <c r="E8" i="4"/>
  <c r="E26" i="4"/>
  <c r="G33" i="4" l="1"/>
  <c r="F32" i="4"/>
  <c r="E32" i="4"/>
  <c r="F31" i="4" l="1"/>
  <c r="F7" i="4"/>
  <c r="E31" i="4"/>
  <c r="E7" i="4"/>
  <c r="G32" i="4"/>
  <c r="F12" i="5"/>
  <c r="E12" i="5"/>
  <c r="G17" i="5"/>
  <c r="F16" i="5"/>
  <c r="E16" i="5"/>
  <c r="F22" i="5"/>
  <c r="G27" i="5"/>
  <c r="F26" i="5"/>
  <c r="E26" i="5"/>
  <c r="E32" i="5"/>
  <c r="G32" i="5" s="1"/>
  <c r="F31" i="5"/>
  <c r="F46" i="5"/>
  <c r="E46" i="5"/>
  <c r="F8" i="6"/>
  <c r="E8" i="6"/>
  <c r="F7" i="6"/>
  <c r="E7" i="6"/>
  <c r="F27" i="8"/>
  <c r="F7" i="8" s="1"/>
  <c r="E27" i="8"/>
  <c r="E7" i="8" s="1"/>
  <c r="G194" i="1"/>
  <c r="F7" i="9"/>
  <c r="E22" i="5" l="1"/>
  <c r="G195" i="1"/>
  <c r="G16" i="5"/>
  <c r="G26" i="5"/>
  <c r="E31" i="5"/>
  <c r="G31" i="5" s="1"/>
  <c r="G190" i="1"/>
  <c r="G193" i="1"/>
  <c r="F13" i="9"/>
  <c r="E13" i="9"/>
  <c r="E8" i="9" s="1"/>
  <c r="E12" i="9"/>
  <c r="E7" i="9" s="1"/>
  <c r="G12" i="9"/>
  <c r="E11" i="9" l="1"/>
  <c r="E6" i="9"/>
  <c r="F8" i="9"/>
  <c r="G13" i="9"/>
  <c r="F11" i="9"/>
  <c r="G11" i="9" s="1"/>
  <c r="F273" i="1"/>
  <c r="E273" i="1"/>
  <c r="F11" i="12"/>
  <c r="E11" i="12"/>
  <c r="G8" i="9" l="1"/>
  <c r="F6" i="9"/>
  <c r="F7" i="12"/>
  <c r="E7" i="12"/>
  <c r="E21" i="18" l="1"/>
  <c r="E36" i="17"/>
  <c r="G19" i="1" l="1"/>
  <c r="F62" i="1"/>
  <c r="E62" i="1"/>
  <c r="G63" i="1"/>
  <c r="G94" i="1"/>
  <c r="F92" i="1"/>
  <c r="E92" i="1"/>
  <c r="G92" i="1" l="1"/>
  <c r="F309" i="1"/>
  <c r="G329" i="1"/>
  <c r="G314" i="1"/>
  <c r="G313" i="1" l="1"/>
  <c r="G328" i="1"/>
  <c r="G174" i="1"/>
  <c r="G304" i="1" l="1"/>
  <c r="G364" i="1" l="1"/>
  <c r="G379" i="1"/>
  <c r="G384" i="1"/>
  <c r="G409" i="1"/>
  <c r="G414" i="1"/>
  <c r="G419" i="1"/>
  <c r="G424" i="1"/>
  <c r="E42" i="5" l="1"/>
  <c r="E37" i="5" s="1"/>
  <c r="E38" i="5"/>
  <c r="E8" i="5" s="1"/>
  <c r="E41" i="5"/>
  <c r="F37" i="5"/>
  <c r="E51" i="5"/>
  <c r="G58" i="5"/>
  <c r="F56" i="5"/>
  <c r="E56" i="5"/>
  <c r="E11" i="6"/>
  <c r="G48" i="5" l="1"/>
  <c r="F38" i="5"/>
  <c r="E7" i="5"/>
  <c r="F7" i="5"/>
  <c r="G46" i="5"/>
  <c r="G47" i="5"/>
  <c r="G56" i="5"/>
  <c r="G27" i="8"/>
  <c r="F7" i="10"/>
  <c r="E8" i="10"/>
  <c r="E7" i="10"/>
  <c r="G37" i="10"/>
  <c r="F36" i="10"/>
  <c r="E36" i="10"/>
  <c r="F36" i="5" l="1"/>
  <c r="G38" i="5"/>
  <c r="F41" i="5"/>
  <c r="G41" i="5" s="1"/>
  <c r="G42" i="5"/>
  <c r="G36" i="10"/>
  <c r="G27" i="13"/>
  <c r="G12" i="15"/>
  <c r="G17" i="15"/>
  <c r="G32" i="15"/>
  <c r="G17" i="16"/>
  <c r="G22" i="16"/>
  <c r="G27" i="16"/>
  <c r="F7" i="17" l="1"/>
  <c r="G7" i="17" s="1"/>
  <c r="E7" i="17"/>
  <c r="E11" i="17"/>
  <c r="F21" i="18"/>
  <c r="G17" i="18" l="1"/>
  <c r="F16" i="18"/>
  <c r="E16" i="18"/>
  <c r="G12" i="18"/>
  <c r="F11" i="18"/>
  <c r="G11" i="18" s="1"/>
  <c r="E11" i="18"/>
  <c r="F7" i="18"/>
  <c r="E7" i="18"/>
  <c r="E6" i="18" s="1"/>
  <c r="F31" i="17"/>
  <c r="G31" i="17" s="1"/>
  <c r="E31" i="17"/>
  <c r="F26" i="17"/>
  <c r="G26" i="17" s="1"/>
  <c r="E26" i="17"/>
  <c r="F21" i="17"/>
  <c r="G21" i="17" s="1"/>
  <c r="E21" i="17"/>
  <c r="F16" i="17"/>
  <c r="G16" i="17" s="1"/>
  <c r="E16" i="17"/>
  <c r="F11" i="17"/>
  <c r="G11" i="17" s="1"/>
  <c r="F6" i="17"/>
  <c r="E6" i="17"/>
  <c r="F26" i="16"/>
  <c r="E26" i="16"/>
  <c r="F21" i="16"/>
  <c r="E21" i="16"/>
  <c r="F16" i="16"/>
  <c r="E16" i="16"/>
  <c r="G12" i="16"/>
  <c r="F11" i="16"/>
  <c r="E11" i="16"/>
  <c r="F7" i="16"/>
  <c r="F6" i="16" s="1"/>
  <c r="E7" i="16"/>
  <c r="F31" i="15"/>
  <c r="G31" i="15" s="1"/>
  <c r="E31" i="15"/>
  <c r="F26" i="15"/>
  <c r="E26" i="15"/>
  <c r="F21" i="15"/>
  <c r="E21" i="15"/>
  <c r="F16" i="15"/>
  <c r="G16" i="15" s="1"/>
  <c r="E16" i="15"/>
  <c r="F11" i="15"/>
  <c r="G11" i="15" s="1"/>
  <c r="E11" i="15"/>
  <c r="F7" i="15"/>
  <c r="E7" i="15"/>
  <c r="E6" i="15"/>
  <c r="G32" i="14"/>
  <c r="F31" i="14"/>
  <c r="E31" i="14"/>
  <c r="G27" i="14"/>
  <c r="F26" i="14"/>
  <c r="E26" i="14"/>
  <c r="G22" i="14"/>
  <c r="F21" i="14"/>
  <c r="G21" i="14" s="1"/>
  <c r="E21" i="14"/>
  <c r="G18" i="14"/>
  <c r="G17" i="14"/>
  <c r="F16" i="14"/>
  <c r="E16" i="14"/>
  <c r="G12" i="14"/>
  <c r="F11" i="14"/>
  <c r="E11" i="14"/>
  <c r="F8" i="14"/>
  <c r="E8" i="14"/>
  <c r="F7" i="14"/>
  <c r="E7" i="14"/>
  <c r="F26" i="13"/>
  <c r="E26" i="13"/>
  <c r="G22" i="13"/>
  <c r="F21" i="13"/>
  <c r="E21" i="13"/>
  <c r="G18" i="13"/>
  <c r="G17" i="13"/>
  <c r="F16" i="13"/>
  <c r="E16" i="13"/>
  <c r="F13" i="13"/>
  <c r="E13" i="13"/>
  <c r="F12" i="13"/>
  <c r="F11" i="13" s="1"/>
  <c r="E12" i="13"/>
  <c r="G17" i="12"/>
  <c r="F16" i="12"/>
  <c r="E16" i="12"/>
  <c r="F6" i="12"/>
  <c r="E6" i="12"/>
  <c r="G27" i="11"/>
  <c r="F26" i="11"/>
  <c r="E26" i="11"/>
  <c r="G21" i="11"/>
  <c r="F21" i="11"/>
  <c r="E21" i="11"/>
  <c r="G17" i="11"/>
  <c r="F16" i="11"/>
  <c r="E16" i="11"/>
  <c r="G12" i="11"/>
  <c r="F11" i="11"/>
  <c r="E11" i="11"/>
  <c r="F7" i="11"/>
  <c r="E7" i="11"/>
  <c r="E6" i="11" s="1"/>
  <c r="G32" i="10"/>
  <c r="F31" i="10"/>
  <c r="E31" i="10"/>
  <c r="F26" i="10"/>
  <c r="E26" i="10"/>
  <c r="G23" i="10"/>
  <c r="G22" i="10"/>
  <c r="F21" i="10"/>
  <c r="E21" i="10"/>
  <c r="G17" i="10"/>
  <c r="F16" i="10"/>
  <c r="E16" i="10"/>
  <c r="G12" i="10"/>
  <c r="F11" i="10"/>
  <c r="E11" i="10"/>
  <c r="F8" i="10"/>
  <c r="G8" i="10" s="1"/>
  <c r="E6" i="10"/>
  <c r="G7" i="9"/>
  <c r="F26" i="8"/>
  <c r="E26" i="8"/>
  <c r="G21" i="8"/>
  <c r="F21" i="8"/>
  <c r="E21" i="8"/>
  <c r="G16" i="8"/>
  <c r="F16" i="8"/>
  <c r="E16" i="8"/>
  <c r="G12" i="8"/>
  <c r="F11" i="8"/>
  <c r="E11" i="8"/>
  <c r="F6" i="8"/>
  <c r="E6" i="8"/>
  <c r="G22" i="7"/>
  <c r="F21" i="7"/>
  <c r="E21" i="7"/>
  <c r="G17" i="7"/>
  <c r="F16" i="7"/>
  <c r="E16" i="7"/>
  <c r="F12" i="7"/>
  <c r="E12" i="7"/>
  <c r="E11" i="7" s="1"/>
  <c r="F6" i="7"/>
  <c r="E6" i="7"/>
  <c r="F32" i="6"/>
  <c r="E32" i="6"/>
  <c r="G29" i="6"/>
  <c r="G28" i="6"/>
  <c r="F27" i="6"/>
  <c r="E27" i="6"/>
  <c r="G22" i="6"/>
  <c r="F21" i="6"/>
  <c r="E21" i="6"/>
  <c r="G17" i="6"/>
  <c r="F16" i="6"/>
  <c r="E16" i="6"/>
  <c r="G12" i="6"/>
  <c r="F11" i="6"/>
  <c r="G52" i="5"/>
  <c r="F51" i="5"/>
  <c r="G37" i="5"/>
  <c r="E36" i="5"/>
  <c r="G22" i="5"/>
  <c r="F21" i="5"/>
  <c r="E21" i="5"/>
  <c r="G12" i="5"/>
  <c r="F11" i="5"/>
  <c r="E11" i="5"/>
  <c r="F8" i="5"/>
  <c r="G8" i="5" s="1"/>
  <c r="G28" i="4"/>
  <c r="F26" i="4"/>
  <c r="G23" i="4"/>
  <c r="F21" i="4"/>
  <c r="E21" i="4"/>
  <c r="G17" i="4"/>
  <c r="F16" i="4"/>
  <c r="E16" i="4"/>
  <c r="G12" i="4"/>
  <c r="F11" i="4"/>
  <c r="E11" i="4"/>
  <c r="G32" i="3"/>
  <c r="F31" i="3"/>
  <c r="E31" i="3"/>
  <c r="G27" i="3"/>
  <c r="G26" i="3"/>
  <c r="F25" i="3"/>
  <c r="E25" i="3"/>
  <c r="G20" i="3"/>
  <c r="G19" i="3"/>
  <c r="G18" i="3"/>
  <c r="F17" i="3"/>
  <c r="E17" i="3"/>
  <c r="G13" i="3"/>
  <c r="G12" i="3"/>
  <c r="F11" i="3"/>
  <c r="E11" i="3"/>
  <c r="F9" i="3"/>
  <c r="E9" i="3"/>
  <c r="F8" i="3"/>
  <c r="E8" i="3"/>
  <c r="F7" i="3"/>
  <c r="E7" i="3"/>
  <c r="G6" i="17" l="1"/>
  <c r="G17" i="3"/>
  <c r="G16" i="7"/>
  <c r="G26" i="13"/>
  <c r="G16" i="16"/>
  <c r="G21" i="16"/>
  <c r="G26" i="16"/>
  <c r="G7" i="4"/>
  <c r="E6" i="4"/>
  <c r="G26" i="4"/>
  <c r="G26" i="8"/>
  <c r="G6" i="12"/>
  <c r="G16" i="12"/>
  <c r="F6" i="5"/>
  <c r="G21" i="5"/>
  <c r="G16" i="6"/>
  <c r="G21" i="6"/>
  <c r="F6" i="6"/>
  <c r="G16" i="10"/>
  <c r="G31" i="10"/>
  <c r="G16" i="13"/>
  <c r="G12" i="13"/>
  <c r="G7" i="14"/>
  <c r="G11" i="14"/>
  <c r="G7" i="15"/>
  <c r="G16" i="18"/>
  <c r="F6" i="18"/>
  <c r="G7" i="18"/>
  <c r="G7" i="16"/>
  <c r="G11" i="16"/>
  <c r="E6" i="16"/>
  <c r="G6" i="16" s="1"/>
  <c r="F6" i="15"/>
  <c r="G6" i="15" s="1"/>
  <c r="F6" i="14"/>
  <c r="G31" i="14"/>
  <c r="G16" i="14"/>
  <c r="G26" i="14"/>
  <c r="E6" i="14"/>
  <c r="G8" i="14"/>
  <c r="G13" i="13"/>
  <c r="G21" i="13"/>
  <c r="E11" i="13"/>
  <c r="G11" i="13" s="1"/>
  <c r="G7" i="12"/>
  <c r="G11" i="11"/>
  <c r="G26" i="11"/>
  <c r="G7" i="11"/>
  <c r="G16" i="11"/>
  <c r="F6" i="11"/>
  <c r="G6" i="11" s="1"/>
  <c r="G7" i="10"/>
  <c r="G11" i="10"/>
  <c r="G21" i="10"/>
  <c r="F6" i="10"/>
  <c r="G6" i="10" s="1"/>
  <c r="G6" i="9"/>
  <c r="G7" i="8"/>
  <c r="G11" i="8"/>
  <c r="G6" i="8"/>
  <c r="G12" i="7"/>
  <c r="G21" i="7"/>
  <c r="F11" i="7"/>
  <c r="G11" i="7" s="1"/>
  <c r="G11" i="6"/>
  <c r="G8" i="6"/>
  <c r="G7" i="6"/>
  <c r="G27" i="6"/>
  <c r="E6" i="6"/>
  <c r="G51" i="5"/>
  <c r="G7" i="5"/>
  <c r="G11" i="5"/>
  <c r="G36" i="5"/>
  <c r="E6" i="5"/>
  <c r="G11" i="4"/>
  <c r="G21" i="4"/>
  <c r="G31" i="4"/>
  <c r="G8" i="4"/>
  <c r="G16" i="4"/>
  <c r="F6" i="4"/>
  <c r="E6" i="3"/>
  <c r="G8" i="3"/>
  <c r="G11" i="3"/>
  <c r="G25" i="3"/>
  <c r="G31" i="3"/>
  <c r="G7" i="3"/>
  <c r="F6" i="3"/>
  <c r="G9" i="3"/>
  <c r="E41" i="3"/>
  <c r="G334" i="1"/>
  <c r="G324" i="1"/>
  <c r="G320" i="1"/>
  <c r="G319" i="1"/>
  <c r="E308" i="1" l="1"/>
  <c r="G333" i="1"/>
  <c r="G6" i="3"/>
  <c r="G6" i="4"/>
  <c r="G323" i="1"/>
  <c r="F308" i="1"/>
  <c r="G318" i="1"/>
  <c r="G6" i="5"/>
  <c r="G6" i="6"/>
  <c r="G6" i="14"/>
  <c r="G6" i="18"/>
  <c r="F36" i="17"/>
  <c r="F41" i="3"/>
  <c r="E418" i="1" l="1"/>
  <c r="F418" i="1"/>
  <c r="G408" i="1" l="1"/>
  <c r="G413" i="1"/>
  <c r="G418" i="1"/>
  <c r="G423" i="1"/>
  <c r="G363" i="1" l="1"/>
  <c r="G339" i="1"/>
  <c r="G389" i="1" l="1"/>
  <c r="G388" i="1" l="1"/>
  <c r="G439" i="1"/>
  <c r="G54" i="1" l="1"/>
  <c r="G293" i="1" l="1"/>
  <c r="F429" i="1"/>
  <c r="E429" i="1"/>
  <c r="F438" i="1"/>
  <c r="E438" i="1"/>
  <c r="G434" i="1"/>
  <c r="F433" i="1"/>
  <c r="E433" i="1"/>
  <c r="G374" i="1"/>
  <c r="E428" i="1" l="1"/>
  <c r="E444" i="1"/>
  <c r="E443" i="1" s="1"/>
  <c r="F428" i="1"/>
  <c r="F444" i="1"/>
  <c r="F443" i="1" s="1"/>
  <c r="G438" i="1"/>
  <c r="G433" i="1"/>
  <c r="G428" i="1"/>
  <c r="G429" i="1"/>
  <c r="F368" i="1" l="1"/>
  <c r="F383" i="1"/>
  <c r="F378" i="1"/>
  <c r="F373" i="1"/>
  <c r="E373" i="1"/>
  <c r="E383" i="1"/>
  <c r="F358" i="1"/>
  <c r="E358" i="1"/>
  <c r="F353" i="1"/>
  <c r="E353" i="1"/>
  <c r="G383" i="1" l="1"/>
  <c r="G338" i="1"/>
  <c r="G373" i="1"/>
  <c r="G224" i="1" l="1"/>
  <c r="G369" i="1" l="1"/>
  <c r="E378" i="1"/>
  <c r="G378" i="1" s="1"/>
  <c r="E368" i="1"/>
  <c r="G368" i="1" s="1"/>
  <c r="G244" i="1" l="1"/>
  <c r="F128" i="1" l="1"/>
  <c r="E128" i="1"/>
  <c r="G446" i="1" l="1"/>
  <c r="G9" i="1"/>
  <c r="G159" i="1" l="1"/>
  <c r="G153" i="1" l="1"/>
  <c r="G154" i="1"/>
  <c r="F67" i="1" l="1"/>
  <c r="G34" i="1" l="1"/>
  <c r="G32" i="1" l="1"/>
  <c r="G263" i="1" l="1"/>
  <c r="G59" i="1" l="1"/>
  <c r="G52" i="1" l="1"/>
  <c r="G57" i="1"/>
  <c r="G254" i="1"/>
  <c r="G104" i="1" l="1"/>
  <c r="G253" i="1"/>
  <c r="G48" i="1" l="1"/>
  <c r="G64" i="1" l="1"/>
  <c r="G43" i="1"/>
  <c r="G69" i="1"/>
  <c r="G47" i="1" l="1"/>
  <c r="E67" i="1"/>
  <c r="G67" i="1" s="1"/>
  <c r="G42" i="1"/>
  <c r="G62" i="1"/>
  <c r="G68" i="1"/>
  <c r="G163" i="1" l="1"/>
  <c r="G308" i="1" l="1"/>
  <c r="G309" i="1"/>
  <c r="G310" i="1"/>
  <c r="G168" i="1" l="1"/>
  <c r="F168" i="1"/>
  <c r="E168" i="1"/>
  <c r="F163" i="1"/>
  <c r="E163" i="1"/>
  <c r="G303" i="1" l="1"/>
  <c r="G173" i="1"/>
  <c r="G158" i="1"/>
  <c r="G188" i="1" l="1"/>
  <c r="G445" i="1"/>
  <c r="G223" i="1"/>
  <c r="G215" i="1"/>
  <c r="G443" i="1" l="1"/>
  <c r="G444" i="1"/>
  <c r="G200" i="1"/>
  <c r="E263" i="1" l="1"/>
  <c r="G214" i="1" l="1"/>
  <c r="G198" i="1"/>
  <c r="G189" i="1"/>
  <c r="G213" i="1"/>
  <c r="G294" i="1"/>
  <c r="G295" i="1"/>
  <c r="G298" i="1"/>
  <c r="G299" i="1"/>
  <c r="G278" i="1"/>
  <c r="G279" i="1"/>
  <c r="F263" i="1"/>
  <c r="G243" i="1"/>
  <c r="G209" i="1"/>
  <c r="G233" i="1"/>
  <c r="G234" i="1"/>
  <c r="G238" i="1"/>
  <c r="G239" i="1"/>
  <c r="G208" i="1"/>
  <c r="G102" i="1"/>
  <c r="G103" i="1"/>
  <c r="G78" i="1"/>
  <c r="G77" i="1"/>
  <c r="G73" i="1"/>
  <c r="G72" i="1"/>
  <c r="G28" i="1"/>
  <c r="G22" i="1"/>
  <c r="G23" i="1"/>
  <c r="G17" i="1"/>
  <c r="G18" i="1"/>
  <c r="G16" i="1"/>
  <c r="G7" i="1"/>
  <c r="G11" i="1"/>
  <c r="G12" i="1"/>
  <c r="G13" i="1"/>
  <c r="G21" i="1" l="1"/>
  <c r="G8" i="1"/>
  <c r="G288" i="1"/>
  <c r="G27" i="1"/>
  <c r="G199" i="1"/>
  <c r="G259" i="1"/>
  <c r="G258" i="1"/>
  <c r="G6" i="1" l="1"/>
</calcChain>
</file>

<file path=xl/sharedStrings.xml><?xml version="1.0" encoding="utf-8"?>
<sst xmlns="http://schemas.openxmlformats.org/spreadsheetml/2006/main" count="2627" uniqueCount="266">
  <si>
    <t>Организация участия товаропроизводителей Яковлевского муниципального района в мероприятиях, проводимых Администрацией Приморского края</t>
  </si>
  <si>
    <t>"Капитальный ремонт и ремонт автомобильных дорог общего пользования населенных пунктов"</t>
  </si>
  <si>
    <t>Отдельное мероприятие</t>
  </si>
  <si>
    <t>Всего</t>
  </si>
  <si>
    <t>Статус</t>
  </si>
  <si>
    <t>Муниципальная программа</t>
  </si>
  <si>
    <t>Наименование</t>
  </si>
  <si>
    <t>федеральный бюджет</t>
  </si>
  <si>
    <t>прочие источники</t>
  </si>
  <si>
    <t>План*</t>
  </si>
  <si>
    <t>Выполнено работ</t>
  </si>
  <si>
    <t>% исполнения</t>
  </si>
  <si>
    <t>местный   бюджет</t>
  </si>
  <si>
    <t>краевой     бюджет</t>
  </si>
  <si>
    <t>-</t>
  </si>
  <si>
    <t>Источник финансирования</t>
  </si>
  <si>
    <t xml:space="preserve">Подпрограмма № 1 </t>
  </si>
  <si>
    <t xml:space="preserve">Подпрограмма № 3 </t>
  </si>
  <si>
    <t xml:space="preserve">Отдельное мероприятие </t>
  </si>
  <si>
    <t>ИТОГО:</t>
  </si>
  <si>
    <t xml:space="preserve">Подпрограмма </t>
  </si>
  <si>
    <t>Подпрограмма</t>
  </si>
  <si>
    <t>федер. бюджет</t>
  </si>
  <si>
    <t>Мероприятия по руководству и управлению в сфере образования и сопровождения образовательного процесса</t>
  </si>
  <si>
    <t xml:space="preserve">Отдельное мероприятие  </t>
  </si>
  <si>
    <t>Содержание территории Яковлевского муниципального района</t>
  </si>
  <si>
    <t>Содержиние и модернизация коммунальной инфраструктуры</t>
  </si>
  <si>
    <t xml:space="preserve">Муниципальная программа  </t>
  </si>
  <si>
    <t>"Содержание дорожной сети"</t>
  </si>
  <si>
    <t>"Обеспечение безопасности дорожного движения"</t>
  </si>
  <si>
    <t>Обеспечение органов местного самоуправления Яковлевского муниципального района средствами вычислительной техники, лицензионных программных средств</t>
  </si>
  <si>
    <t>Предоставление субсидий МБУ "Редакция районной газеты "Сельский труженик" на финансовое обеспечение муниципального задания на оказание услуг</t>
  </si>
  <si>
    <t>Мероприятия по оказанию информационно-консультационной помощи сельскохозяйственным товаропроизводителям</t>
  </si>
  <si>
    <t>Проведение мероприятий для детей и молодежи</t>
  </si>
  <si>
    <t>"Мероприятия по управлению и распоряжению имуществом, находящимся в собственности и в ведении Яковлевского муниципального района</t>
  </si>
  <si>
    <t xml:space="preserve"> </t>
  </si>
  <si>
    <t>Разработка и утверждение документов территориального планирования</t>
  </si>
  <si>
    <t>Мероприятия по организации хозяйственно-технического и учетно-статистического обеспечения деятельности Администрации Яковлевского муниципального района</t>
  </si>
  <si>
    <t xml:space="preserve">                                                                                      Подпрограмма № 2 </t>
  </si>
  <si>
    <t>"Защита населения и территории от чрезвычайных ситуаций, обеспечение пожарной безопасности Яковлевского муниципального района" на 2019-2025 годы</t>
  </si>
  <si>
    <t>"Пожарная безопасность" на 2019-2025 годы</t>
  </si>
  <si>
    <t>"Развитие системы дополнительного образования, отдыха, оздоровления и занятости детей и подростков" на 2019-2025 годы</t>
  </si>
  <si>
    <t>"Развитие системы общего образования" на 2019-2025 годы</t>
  </si>
  <si>
    <t>"Развитие системы дошкольного образования" на 2019-2025 годы</t>
  </si>
  <si>
    <t>"Развитие образования Яковлевского муниципального района" на 2019-2025 годы</t>
  </si>
  <si>
    <t>"Развитие культуры в Яковлевском муниципальном районе" на 2019-2025 годы</t>
  </si>
  <si>
    <t>"Сохранение и развитие культуры в Яковлевском муниципальном районе" на 2019-2025 годы</t>
  </si>
  <si>
    <t>"Сохранение и развитие библиотечно-информационного дела в Яковлевском муниципальном районе" на 2019-2025 годы</t>
  </si>
  <si>
    <t>"Патриотическое воспитание граждан Российской Федерации в Яковлевском муниципальном районе" на 2019-2025 годы</t>
  </si>
  <si>
    <t>"Социальная поддержка населения Яковлевского муниципального района" на 2019-2025 годы</t>
  </si>
  <si>
    <t>"Социальная поддержка пенсионеров в Яковлевском муниципальном районе на 2019-2025 годы"</t>
  </si>
  <si>
    <t>"Охрана окружающей среды в Яковлевском муниципальном районе" на 2019-2025 годы</t>
  </si>
  <si>
    <t>"Проектирование и строительство автомобильных дорог общего пользования"</t>
  </si>
  <si>
    <t>"Приобретение дорожной техники, оборудования (приборов и устройств)"</t>
  </si>
  <si>
    <t>"Развитие сельского хозяйства в Яковлевском муниципальном районе" на 2019-2025 годы</t>
  </si>
  <si>
    <t>"Переселение граждан из аварийного жилищного фонда на территории Яковлевского муниципального района" на 2019-2025 годы</t>
  </si>
  <si>
    <t>"Экономическое развитие и инновационная экономика Яковлевского муниципального района" на 2019-2025 годы</t>
  </si>
  <si>
    <t>"Развитие малого и среднего предпринимательства в Яковлевском муниципальном районе" на 2019-2025 годы</t>
  </si>
  <si>
    <t>"Повышение эффективности управления муниципальными финансами в Яковлевском муниципальном районе" на 2019-2025 годы</t>
  </si>
  <si>
    <t>Развитие юнармейского движения</t>
  </si>
  <si>
    <t>"Обеспечение жильем молодых семей Яковлевского муниципального района" на 2019-2025 годы</t>
  </si>
  <si>
    <t>Приложение №1</t>
  </si>
  <si>
    <t>Мероприятия по разработке проектов сноса аварийных многоквартирных жилых домов</t>
  </si>
  <si>
    <t>Мероприятия по сносу аварийных многоквартирных жилых домов</t>
  </si>
  <si>
    <t>Мероприятия по строительству благоустроенных жилых домов, приобретение жилых помещений в благоустроенных жилых домах у застройщиков или участия в долевом строительстве</t>
  </si>
  <si>
    <t>Подпрограмма №1</t>
  </si>
  <si>
    <t>Подпрограмма №2</t>
  </si>
  <si>
    <t>Подпрограмма №3</t>
  </si>
  <si>
    <t>"Доступная среда на 2019-2025 годы"</t>
  </si>
  <si>
    <t>−</t>
  </si>
  <si>
    <t xml:space="preserve">Обеспечение граждан твердым топливом </t>
  </si>
  <si>
    <t>Мероприятия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t>
  </si>
  <si>
    <t>"Информационное обеспечение органов местного самоуправления Яковлевского муниципального района" на 2019-2025 годы</t>
  </si>
  <si>
    <t>Обучение по программе переподготовки в области информационной безопасности</t>
  </si>
  <si>
    <t>Обеспечение компьютерной и орг. техникой</t>
  </si>
  <si>
    <t>Подпрограмма №4</t>
  </si>
  <si>
    <t>"Обеспечение жилыми помещениями детей-сирот, детей оставшихся без попечения родителей в Яковлевском муниципальном районе на 2020-2025 годы"</t>
  </si>
  <si>
    <t>"Социальная поддержка семей в Яковлевском муниципальном районе на 2020-2025 годы"</t>
  </si>
  <si>
    <t>Мероприятия по выплате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</si>
  <si>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Подпрограмма № 2</t>
  </si>
  <si>
    <t>"Устойчивое развитие сельских территорий в Яковлевском муниципальном районе  на 2019-2025 годы"</t>
  </si>
  <si>
    <t>Осуществление мер социальной поддержки педагогическим работникам муниципальных образовательных организаций</t>
  </si>
  <si>
    <t>Приобретение спецтехники для обеспечения качественным водоснабжением жителей Яковлевского района</t>
  </si>
  <si>
    <t>Мероприятия по обеспечению сил и средств гражданской обороны (ГО) и чрезвычайных ситуаций (ЧС)</t>
  </si>
  <si>
    <t>Мотивирование граждан к ведению здорового образа жизни посредством проведения информационно-коммуницкационных кампаний, конкурсов</t>
  </si>
  <si>
    <t>Проведение профилактических мероприятий по реализации Федерального закона от 23 февраля 2013 года № 15 "Об охране здоровья граждан от воздействия окружающего табачного дыма и последствий потребления табака", в том числе по выявлению и пресечению противонарушений, связанных с продажей табачной продукции</t>
  </si>
  <si>
    <t>Организация и проведение тематических циклов семинаров-совещаний для работников учреждений образования, культуры, молодежных организаций, учреждений социальной защиты по вопросам формирования здорового образа жизни, профилактики алкоголизма и наркотизации населения, пагубного табакокурения</t>
  </si>
  <si>
    <t>"Укрепление общественного здоровья населения Яковлевского муниципального района" на 2020-2024 годы</t>
  </si>
  <si>
    <t>Антикоррупционное обучение</t>
  </si>
  <si>
    <t>Информирование населения об антикоррупционной деятельности</t>
  </si>
  <si>
    <t>"Обеспечение  качественными услугами жилищно-коммунального хозяйства населения Яковлевского муниципального района" на 2019-2025 годы</t>
  </si>
  <si>
    <t>"Развитие физической культуры и спорта в Яковлевском муниципальном районе" на 2019-2025 годы</t>
  </si>
  <si>
    <t xml:space="preserve">"Развитие транспортного комплекса Яковлевского муниципального района" на 2019-2025 годы </t>
  </si>
  <si>
    <t>"Молодежь - Яковлевскому муниципальному району" на 2019-2025 годы</t>
  </si>
  <si>
    <t>"Противодействие коррупции в Яковлевском муниципальном районе" на 2021-2025 годы</t>
  </si>
  <si>
    <t>Приобретение брошюр и памяток - 30 000,00 руб.</t>
  </si>
  <si>
    <t>Организация работы "Поезда здоровья" на территории Яковлевского муниципального района</t>
  </si>
  <si>
    <t>Мероприятие по осуществлению руководства и управления в сфере культуры</t>
  </si>
  <si>
    <t xml:space="preserve">Содержание муниципального жилищного фонда </t>
  </si>
  <si>
    <t>Мероприятие по очистке действующей свалки</t>
  </si>
  <si>
    <t>Мероприятия по разработке проекта ликвидации действующей свалки твердых коммунальных отходов с. Яковлевка</t>
  </si>
  <si>
    <t>Мероприятия по ликвидации действующей свалки твердых коммунальных отходов с. Яковлевка</t>
  </si>
  <si>
    <t>Мероприятия по строительству площадок (мест) накопления твердых коммунальных отходов</t>
  </si>
  <si>
    <t>Мероприятия по переселению граждан из аварийного жилищного фонда</t>
  </si>
  <si>
    <t>"Профилактика правонарушений на территории Яковлевского муниципального района" на 2021-2025 годы</t>
  </si>
  <si>
    <t xml:space="preserve">Общая профилактика правонарушений на территории Яковлевского муниципального района   </t>
  </si>
  <si>
    <t xml:space="preserve">Профилактика безнадзорности и правонарушений несовершеннолетних на территории Яковлевского муниципального района   </t>
  </si>
  <si>
    <t xml:space="preserve">Мероприятия по профилактике экстремизма и терроризма  на территории Яковлевского муниципального района                                                </t>
  </si>
  <si>
    <t>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района</t>
  </si>
  <si>
    <t>Профилактика наркомании на территории Яковлевского муниципального района</t>
  </si>
  <si>
    <r>
      <t xml:space="preserve">Местный бюджет (16 381 991,21 руб.):  </t>
    </r>
    <r>
      <rPr>
        <sz val="11"/>
        <rFont val="Times New Roman"/>
        <family val="1"/>
        <charset val="204"/>
      </rPr>
      <t xml:space="preserve">расходы на руководство и управление в сфере установленных функций (на содержание финансового управления Администрации ЯМР и отдела муниципального внутреннего финансового контроля Админситрации ЯМР) </t>
    </r>
    <r>
      <rPr>
        <b/>
        <sz val="11"/>
        <rFont val="Times New Roman"/>
        <family val="1"/>
        <charset val="204"/>
      </rPr>
      <t xml:space="preserve">- </t>
    </r>
    <r>
      <rPr>
        <sz val="11"/>
        <rFont val="Times New Roman"/>
        <family val="1"/>
        <charset val="204"/>
      </rPr>
      <t xml:space="preserve">7 293 091,18 руб.; процентные платежи по муниципальному долгу - 99 000,03 руб.; дотация на выравнивание бюджетной обеспеченности поселений из районного фонда финансовой поддержки поселений </t>
    </r>
    <r>
      <rPr>
        <b/>
        <sz val="11"/>
        <rFont val="Times New Roman"/>
        <family val="1"/>
        <charset val="204"/>
      </rPr>
      <t xml:space="preserve">- </t>
    </r>
    <r>
      <rPr>
        <sz val="11"/>
        <rFont val="Times New Roman"/>
        <family val="1"/>
        <charset val="204"/>
      </rPr>
      <t>5 459 900,00 руб.; дотация на поддержку мер по обеспечению сбалансированности бюджетов сельских поселений - 3 530 000,00 руб.</t>
    </r>
    <r>
      <rPr>
        <b/>
        <sz val="11"/>
        <rFont val="Times New Roman"/>
        <family val="1"/>
        <charset val="204"/>
      </rPr>
      <t xml:space="preserve">                                                                                                                                                                                                           Краевой бюджет (11 604 200,00 руб.): </t>
    </r>
    <r>
      <rPr>
        <sz val="11"/>
        <rFont val="Times New Roman"/>
        <family val="1"/>
        <charset val="204"/>
      </rPr>
      <t>дотация на выравнивание бюджетной обеспеченности поселений из районного фонда финансовой поддержки поселений.</t>
    </r>
  </si>
  <si>
    <r>
      <t xml:space="preserve">Расходы на обеспечение деятельности муниципальных учереждений - 23 952 543,75 руб.: </t>
    </r>
    <r>
      <rPr>
        <sz val="11"/>
        <rFont val="Times New Roman"/>
        <family val="1"/>
        <charset val="204"/>
      </rPr>
      <t xml:space="preserve">оплата труда – 8 487 274,63 руб.; начисления на оплату труда – 2 539 226,89 руб.; суточные - 47 168,00 руб.; увеличение стоимости материальных запасов - 2 119 435,85 руб.  (в т.ч., ГСМ – 869 484,35 руб., запчастей 364 408,50 руб.); услуги связи  – 776 366,82 руб.; коммунальные услуги – 1 669 317,78 руб.; услуги по содержанию имущества – 549 234,37 руб.; прочие услуги – 5 228 161,14 руб.; страхование авто - 15 799,27 руб.; налоги, сборы - 335 266,00 руб.; увеличение стоимости ОС - 2 185 293,00 руб.  </t>
    </r>
  </si>
  <si>
    <t xml:space="preserve">Подготовка сведений о границах территориальных зон для дальнейшего внесения сведений в ЕГРН: с. Андреевка, с. Рославка, с. Покровка, с. Озерное, с. Орлиное, с. Загорное, с. Краснояровка, с. Яблоновка, с. Николо-Михайловка (ООО "Геосфера") - 1 200 000,00 руб. </t>
  </si>
  <si>
    <t>Информация о результатах реализации муниципальных программ Яковлевского муниципального района за 2022 год</t>
  </si>
  <si>
    <t>Ежегодное повышение квалификации муниципальных служащих 13 чел. - 27 300,00 руб.; обучение муниципальных служащих, впервые поспутивших на муниципальную службу 1 чел. - 2 700,00 руб.</t>
  </si>
  <si>
    <t>Комплексное питание медицинских работников "Поезда здоровья" организованного в целях исполнения территориальной программы государственных гарантий бесплатного оказания гражданам медицинской помощи в Приморском крае - 20 268,00 руб.</t>
  </si>
  <si>
    <t>Организация проведения семинаров (5 ед.) для работников культуры, молодежных организаций по вопросам формирования здорового образа жизни (приобретение бумаги для изготовления тематических буклетов, ручек, продуктов питания и материалов) - 20 000,00 руб.</t>
  </si>
  <si>
    <t>Проведение акции "Здоровье вашей семьи" (приобретение бумаги для изготовления тематических буклетов и памяток с информацией о формировании здорового образа жизни) - 4 880,00 руб.</t>
  </si>
  <si>
    <t>Проведение районного конкурса "Человек идущий" в рамках Всероссийской акции "10 000 шагов к здоровью" (приобретение сертификатов, грамот и воды) - 5 380,00 руб.</t>
  </si>
  <si>
    <t>Приобретение жилого помещения на вторичном рынке для переселения граждан, проживающих по адресу ж/д ст. Варфоломеевка, ул. Школьная, д. 12, ООО "Центр недвижимости" - 1 449 633,60 руб.</t>
  </si>
  <si>
    <t>Муниципальный контракт 0120300003222000019 от 18.04.2022 с ИП Татаровым Н.А. - 339 000,00 руб.</t>
  </si>
  <si>
    <t>Договор МНЛ22-02212 от 21.02.2022 с ООО "Монолит" работы по выполнению проекта организации работ по сносу объекта капитального строительства многоквартирного дома ул. Вокзальная, дом 11, ст. Сысоевка</t>
  </si>
  <si>
    <t>Направление делегации в г. Владивосток - 10 168,34 руб.</t>
  </si>
  <si>
    <t xml:space="preserve"> Велась работа по разъяснению сельхозтоваропроизводителям порядков и правил получения государственной поддержки, производились консультации по улучшению с/х деятельности, оказывалась помощь при подготовке ежеквартальных и годовых отчетов. 30.11.2022 г. было проведено совещание по итогам работы предприятий агропромышленного комплекса Яковлевского муниципального района, наградили грамотами, благодарностями и подарочными сертификатами 11 работников сельскохозяйственных предприятий.</t>
  </si>
  <si>
    <t>Кассовые расходы - 1 348 564,33 руб. Приобретение ос (ПК 22д), МФУ (3 ед.), монитор (16 ед.), принтер, ибп (8 ед.), брендмауэр</t>
  </si>
  <si>
    <t>Кассовые расходы - 60 000,00 руб. Обучение по информационной безопасности.</t>
  </si>
  <si>
    <t>Предоставление субсидий - 4 838 639,50 руб.</t>
  </si>
  <si>
    <r>
      <rPr>
        <sz val="11"/>
        <color indexed="8"/>
        <rFont val="Times New Roman"/>
        <family val="1"/>
        <charset val="204"/>
      </rPr>
      <t xml:space="preserve">Кассовые расходы - 1 204 645,12 руб. ПО "Почтовый агент" - 2 990,00 руб., справочная система "Консультант +" - 173 694,00 руб.; обслуживание и обновление 1С ИТС - 275 200,00 руб.; ПО "Свод-смарт" - 479 500,00 руб., антивирус - 85 429,12 руб.; журнал "Госзаказ" - 16 315,00 руб., Випнет - 24 540,00 руб., Справочная система "Гарант" -24 000,00 руб., журнал "Эконом-Эксперт" - 27 500,00 руб.; система "Госфинансы" - 90 547,00 руб.; хостинг - 4 930,00 руб.                                                                                                                                                                                               </t>
    </r>
    <r>
      <rPr>
        <b/>
        <sz val="11"/>
        <color indexed="8"/>
        <rFont val="Times New Roman"/>
        <family val="1"/>
        <charset val="204"/>
      </rPr>
      <t/>
    </r>
  </si>
  <si>
    <t>Исполнено/  Кассовые расходы за 2022 год</t>
  </si>
  <si>
    <t>"Организация транспортного обслуживания населения"</t>
  </si>
  <si>
    <t>Возмещение расходов на оказание услуг по осуществлению пассажирских перевозок по муниципальным маршрутам (ООО "АТП Приморье-Арсеньев") - 1 761 270,99 руб.</t>
  </si>
  <si>
    <t>Приобретение запасных частей к технике (подрамник к трактору) ООО "Дальневосточный автоцентр" - 26 073,00 руб., ИП Турушев - приобретение измельчителя веток - 155 000 руб., ООО "Дальневосточный автоцентр" приобретение косилки КДН 210 - 390 000,00 руб.</t>
  </si>
  <si>
    <t>Проведение ремонта автодорог: 1) ИП Демин - 3 311 153,33 руб.; 2) ИП Папикян - 1 705 055,76 руб., 3) ИП Слинченко - 15 185 811,10 руб.</t>
  </si>
  <si>
    <t>1) Поставка дорожных знаков ООО "Влад-Знак" - 92 500,00 руб., 2) Установка дорожных знаков Пермяков К.П. - 17 794,00 руб., 3) Нанесение горизонтальной дорожной разметки ИП Иванова - 82 334,00 руб., 4) Изготовление барьерного ограждения ООО "Водоканал-сервис" - 10 000 руб., 5) Нанесение горизонтальной дорожной разметки ИП Иванова - 46 313,00 руб., 6) Установка дорожных знаков на мосту р. Шитьков-Пермяков - 5 020,45 руб., 7) Поставка дорожных знаков ООО "Владзнак" - 16 800,00 руб., 8) Установка дорожных знаков Пермяков К.П. - 29 233,00 руб.</t>
  </si>
  <si>
    <t>Договор б/н от 26.04.2022 г. с ООО "Спецстройобъект" на очистку свалки (с. Яковлевка) - 44 000,00 руб.; Договор б/н от 26.04.2022 г. с КГУП "ПЭО" ликвидация несанкционированных мест размещения ТКО - 52 448,74 руб.; Договор 07/09 от 07.09.2022 г. с ООО "Водоканал-сервис" ликвидация несанкционированной свалки ТБО (127 км автодороги "Осиновка-Рудная пристань") - 66 000,00 руб.; Договор 10 от 07.09.2022 г. ООО "Тайга" доставка бульдозера - 8 000,00 руб.; Договор № 19/12 от 19.12.2022 г. ООО "Регионснаб" очистка свалки (с. Яковлевка) - 35 000,00 руб.</t>
  </si>
  <si>
    <t>МКУ "ХОЗУ" (455 767,00 руб.) Приобретение: матратцы (40 шт.), комплекты постельного белья (40 шт.), подушки (40 шт.), одеяла (40 шт.), полотенца (100 шт.) - 194 317,00 руб.; Приобретение плит газовых (20 шт.) и газовых балонов для плит (120 шт.) - 30 780,00 руб.; Пушки тепловые (2 шт.) и водонагреватель (1 шт.) - 113 170,00 руб.; Лодочный мотор (1 шт.) - 103 500,00 руб.; Одноразовая посуда (тарелки- 1500 шт., стаканы- 500 шт., вилки- 500 шт., ложки- 500 шт.) - 14 000 руб.</t>
  </si>
  <si>
    <t>Обеспечено дровами 6 подворий в объеме 43,3 м3</t>
  </si>
  <si>
    <r>
      <t xml:space="preserve">ПАО "ДЭК": потребление электроэнергии ТП  ст. Сысоевка, скважин с. Минеральное, с. Покровка, с. Новосысоевка, модуля очистки воды ст. Варфоломеевка - 1 225 091,51 руб.; ООО "Водоканал-сервис": замена чугуных сетей водоснабжения на полиэтиленовые д. 50 мм (100 см) с. Яковлевка, ул. Липецкая 11,12 </t>
    </r>
    <r>
      <rPr>
        <sz val="11"/>
        <color theme="1"/>
        <rFont val="Times New Roman"/>
        <family val="1"/>
        <charset val="204"/>
      </rPr>
      <t>- 93 731,75 руб.; замена сетей водоснабжения на полиэтиленовые д. 50 мм (120 см) с. Яковлевка, ул. Советская, ул. Дубовая, ул. Лесная - 66 350,99 руб.; работы по капитальному ремонту сети водоснабжения с. Яковлевка, ул. Кедровая (485 м) - 590 245,07 руб.; капитальный ремонт участка сети водопровода с. Яковлевка, ул. Красноармейская 2, ул. Лазо (110 м) - 99 706,77 руб.; капитальный ремонт сетей водоснабжения с. Яковлевка, пер. Почтовый 5 - 34 971,63 руб.; выполнение работ по капитальному ремонту участка водопроводной сети с. Яковлевка, по ул. Красноармейская (р-н "Лыжная база") до дома № 23 по ул. Киевская (350 м) - 599 850,90 руб.; выполнение работ по капитальному ремонту участка водопроводной сети с. Яковлевка, по ул. Киевская от дома № 23 до дома № 19 А (250 м) - 412 089,60 руб.; капитальный ремонт участка водопроводной сети с. Яковлевка ул. Киевская от дома 19 А до дома № 25 по ул. Липецкая (300 м) - 439 683,60 руб.; капитальный ремонт участка водопроводной сети с. Яковлевка, по ул. Липецкой от дома № 25 до дома № 39 (500 м) - 784 310,89 руб.; работы по капитальному ремонту сети водоснабжения с. Яковлека, пер Пекарский - ул. Советская (650 м) - 1 379 206, 69 руб.; капитальный ремонт участка водопроводной сети с. Яковлевка, ул. Октябрьская (500 м) - 703 330,91 руб. ИП Демин И.Ю.: капитальный ремонт участка теплосети с. Яковлевка, от тепловой камеры ул. Красноармейскай 2 до тепловой камеры ул. Лазо 2 (160 м в 2-х трубном исчислении) - 310 000,00 руб.; Центр гигиены и эпидемиологии в Приморском крае: пробы воды на модуле очистки воды ст. Варфоломеевка - 14 042,62 руб.; КГУП "Примтеплоэнерго" - обслуживание модуля очистки воды ст. Варфоломеевка - 521 778,84 руб.; ООО "Сервис - Групп": перезагрузка двух колонн обезжелезивания жд. ст. Варфоломеевка, ул. Почтовая, 50 - 599 000,00 руб., перезагрузка угольной колонны станции очистки воды жд. ст. Варфоломеевка, ул. Почтовая, 50 - 98 700,00 руб., пусконаладочные работы насосной станции на модуле очистки воды - 6 000,оо руб.; ООО "Торговый Дом "Аквадом"" насосная станция на модуль очистки воды ст. Варфоломеевка - 590 000,00 руб., поставка материалов для промывки колонн на модуле - 143 375,00 руб., дренажно-распределительная система для колонн - 45 410,00 руб., приобретение фильтра Аруан с фланцами ду65 (для фильтрования и очистки воды) - 97 500,00 руб. ИП Азарова В.А.: приобретение скважиного насоса СН-135 "Вихрь" на скважину с. Яковлевка (пчелосовхоз); Хруневич Ю.М.: техническое обслуживание водозаборной скважины с. Новосысоевка - 166 780,62 руб.; ООО "Водоканал-сервис" - эксплуатация и техобслуживание станции биологической очистки сточных хозяйственно-бытовых вод производительностью 120 м., с. Яковлевка, ул. Центральная, 22 Б - 144 000,00 руб. ПАО "Ростелеком": абонентская плата, хранение архива - 13 200,00 руб.; ООО "Гидро ДВ": приобретение насоса ЭЦВ на скважину ст. Варфоломеевка, ул. Почтовая, 50 - 74 095,00 руб.; ООО "Водоканал-сервис": работы по замене двигателя и очистка приемной камеры КНС ст. Варфоломеевка - 36 245,13 руб., работы по прочистке и промывке сетей водоотведения ст. Варфоломеевка - 67 584,01 руб.; ООО "Торговый дом": сменные мешки на модуль очистки воды - 14 430,00 руб.; Хруневич Ю.М.: раборты по очистке водопроводного колодца с. Новосысоевка, ул. Центральная, 19 - 4 448,50 руб.; ООО "Электромоторы": расходные материалы на ремонт водоразборных колонок с. Новосысоевка - 11 155,00 руб., э/двигатель, автомат защиты на КНС ст. Варфоломеевка (2 шт.) - 83 860, 00 руб.; ООО "Торговый дом": материалы для промывки модуля - 155 815,00 руб.; ИП Одинцов Г.В.: шланг МБС на колонки с. Новосысоевка - 15 000,00 руб.; ООО"ЦКП Инвигро": комлпекс работ - оформление лицензии на поиск и оценку подземных вод для района ст. Варфоломеевка, гидрогеологические исследования территории, подготовка документов для обоснования источника хоз-питьевого водоснабжения на базе подзменых вод - 590 000,00 руб.; ООО "Континент ТАУ": электродвигатель общепром. по ГОСТ 132М 4 38ОV 11 кВт на КНС ст. Варфоломеевка - 45 220,00 руб.; ООО "Торговый дом": приобретение материалов, обслуживание модуля очистки воды ст. Варфоломеевка - 368 062,50 руб.; ООО "Завод котельного оборудования "ДАЛЬСТАМ": котел жидкотопливный водогрейный УВКа-2,5 - 2 669 937,33 руб.</t>
    </r>
  </si>
  <si>
    <t>Шевченко З.А.: устройство ограждения питьевого колодца с. Новосысоевка,  ул. Комсомольская, 37 - 39 299,32 руб.; Овсяников Г.К.: ремонт сруба, устройство ограждения питьевого колодца с. Андреевка, ул. Верхняя - 21 924,75 руб.; Бабенко А.А.: ремонт питьевого шахтного колодца с. Варфоломеевка, ул. Колхозная, 59 - 72319,90 руб., ремонтт питьевого колодца с. Достоевка, ул. Центральная - 61 948,54 руб., ремонт водоподъемного устройства питьевого колодца (веретено) с. Достоевка, ул. Центральная - 7 308,25 руб.; ИП Иванов А.В.: глубиный насос на колодец с. Яблоновка, ул. Советская - 18 285,00 руб.; Котенко И.И.: ремонт водозаборной колонки с. Новосысоевка, ул. Ключевая - 20 463,10 руб.; Возняк В.М.: ремонт питьевого шахнотного колодца с. Старосысоевка, ул. Колхозная, 34 - 62914,50 руб.; ООО "Инбим": разработка ПСД и инженерных изысканий с определением сметной стоимости работ по реконструкции объекта "Стания биологической очистки" жд. ст. Варфоломеевка - 300 000,00 руб.; КГАУ "Примгосэкспертиза": проверка сметной документации на проектно-изыскательный работы по реконструкции объекта "Станция биологической очистки" жд. ст. Варфоломеевка - 61 137,36 руб.; ИП Крылов И.В.: разработка схем теплоснабжения Варфоломеевского и Покровского сельских поселений - 100 000,00 руб.; ООО "ТПК": приобретение резервных погружных центробежных насосов - 351 358,51 руб.</t>
  </si>
  <si>
    <t xml:space="preserve">Потребление электроэнергии уличного освещения с.Яковлевка (ПАО "ДЭК") - 401 020,69 руб.; оказание транспортных услуг по вывозу мусора с территории кладбища с. Яковлевка (ИП Хальченко П.А.) - 16 500,00 руб.; транспортные услуги по вывозу мусора с территории кладбища с. Яковлевка на полигон ТБО (ИП Мажуга С.А.) - 12 000,00 руб.; э/товары: провод, зажим (ИП Тетерина Е.Л.) - 46 420,00 руб.; светильники (ИП Полторацкий Р.Ю.) - 208 000,00 руб.; светильник уличный светодиодный (ИП Иванов А.В.) - 78 000,00 руб.                                                                                                                                                                                                                                                                                                                                                                                                                                                                                                                                                                                                                                                                           </t>
  </si>
  <si>
    <r>
      <rPr>
        <sz val="11"/>
        <color theme="1"/>
        <rFont val="Times New Roman"/>
        <family val="1"/>
        <charset val="204"/>
      </rPr>
      <t>Взносы на капитальный ремонт общего имущества многоквартирных домов муниципального жилищного фонда - 388 056,06 руб.; оплата за тепловую энергию и холодное водоснабжение за незаселенный муниципальный жилфонд (КГУП "Примтеплоэнерго") - 152 188,67 руб.; оплата за содержание незаселенного жилфонда  (ООО УК "СпасскЖилСервис") - 19 022,22 руб.; капитальный ремонт муниципальной квартиры жд. ст. Варфоломеевка, ул. Почтовая, 56 Б, кв. 18 (ИП Колесниченко А.Б) - 488 130,00 руб.; замена окон в муниципальной квартире с. Яковлевка, ул. Красноармейская, 7, кв. 4/2 (ИП Колесниченко А.Б.) - 54 983,00 руб.; ремонтно-отделочные работы в жилом помещении с. Яковлевка, ул. Красноармейская, 7, кв. 7/2 (ИП Колесниченко А.Б.) - 47 700,00 руб.; корректировка ПСД "Капитальный ремонт общежития" с. Яковлевка, ул. Ленинская, 24 (ООО "ВостокПроектСтрой") - 407 000,00 руб.; гос. экспертиза ПСД в части проверки сметной стоимости по объекту "Капитальный ремонт 2-х этажного жилого дома с. Яковлевка, ул. Ленинская, 24 (КГАУ "Примгосэкспертиза") - 137 986, 30 руб.; выкос травы на территории жилых домов, находящихся в собственности Адм. ЯМР с. Яблоновка (Ляльников В.А.) - 40 926,20 руб.; выполнение работ по замене участка сети теплоснабжения в жилом помещении жд. ст. Варфоломеевка, ул. Почтовая, 52 А, кв. 5 (Зимин М.И.) - 10 968,73 руб.</t>
    </r>
    <r>
      <rPr>
        <sz val="11"/>
        <color rgb="FFFF0000"/>
        <rFont val="Times New Roman"/>
        <family val="1"/>
        <charset val="204"/>
      </rPr>
      <t xml:space="preserve"> </t>
    </r>
  </si>
  <si>
    <t>Меры социальной поддержки педагогических работников муниципальных образовательных учреждений</t>
  </si>
  <si>
    <t>Выплаты молодому специалисту МБУДО "ЯДШИ" - 1 чел. - 340 000,00 руб. (в т.ч. Единовременная выплата - 300 000,00 руб., ежемесечная выплата - 40 000,00 руб.) и выплата наставнику - 1 чел. - 20 000,00 руб.</t>
  </si>
  <si>
    <r>
      <t>Расходы на обеспечение деятельности МКУ "Управление культуры" -  5 045 010,33 руб</t>
    </r>
    <r>
      <rPr>
        <b/>
        <sz val="11"/>
        <color indexed="8"/>
        <rFont val="Times New Roman"/>
        <family val="1"/>
        <charset val="204"/>
      </rPr>
      <t xml:space="preserve">.: </t>
    </r>
    <r>
      <rPr>
        <sz val="11"/>
        <color indexed="8"/>
        <rFont val="Times New Roman"/>
        <family val="1"/>
        <charset val="204"/>
      </rPr>
      <t>заработная плата, взносы по обязательному соцальному страхованию на выплаты по оплате и иные выплаты работникам учреждений -</t>
    </r>
    <r>
      <rPr>
        <b/>
        <sz val="11"/>
        <color indexed="8"/>
        <rFont val="Times New Roman"/>
        <family val="1"/>
        <charset val="204"/>
      </rPr>
      <t xml:space="preserve"> </t>
    </r>
    <r>
      <rPr>
        <sz val="11"/>
        <color indexed="8"/>
        <rFont val="Times New Roman"/>
        <family val="1"/>
        <charset val="204"/>
      </rPr>
      <t>4 549 245,84 руб.;  услуги связи, прочие работы (сопровождение программого обеспечения, обслуживание программы 1С, оплата по договору ГПХ) - 253 292,79 руб., оплата штрафа - 1 000,00 руб., приобретение ГСМ, мебели и материалов - 241 471,70 руб.</t>
    </r>
  </si>
  <si>
    <t>Cодержание и ремонт памятников и объектов культурного наследия</t>
  </si>
  <si>
    <t xml:space="preserve">Основное мероприятие </t>
  </si>
  <si>
    <t>Организация мероприятий направленных на патриотическое воспитание граждан</t>
  </si>
  <si>
    <t>Проведение акции "Мы вместе", посвященной Дню независимости ДНР, Дню подвига (цветы для возложения) - 5 400,00 руб.; проведение марафона "Zа мир без нацизма" (цветы, ГСМ) - 4 117,40 руб., проведение акции "Эскорт памяти" (ГСМ) - 4 721,14 руб., проведение праздничных мероприятий, посвященных Дню Победы в ВОВ (цветы, материалы) - 7 670,00 руб., церемонию прощания с военнослужащим погибшим в СВО (цветы, ГСМ, лента, фоторамка) - 3 098,40 руб., изготовление баннера "Вступай в ряды защитников Отечества" - 20 988,00 руб., проведение мероприятий, посвященных Дню памяти и скорби (цветы) - 1 400,00 руб., изготовление информационных баннеров о службе по контракту - 25 260,00 руб., ритуальные услуги участника спецоперации ДНР (приобретение цветов, лент, траурного венка) - 6 500,00 руб., монтаж баннеров - 4 888,01 руб., Акция "Приморье zа наших! Шаг к Победе" (продукты питания для участников флэшмоба по вязанию носков) - 2 136,45 руб., церемония прощания с участниками СВО, погибшими при исполнении воинского долга (приобретение венка, цветом, ГСМ) - 13 905,60 руб., организация мероприятий ко Дню народного единства (цветы, распечатка) - 8 845,00 руб., митинг ко Дню неизвестного солдата (цветы) - 1 900,00 руб., проведение Акции "Приморье zа наших! Иz дома с любовью!" (канцелярские товары, кондитерские изделия, печать информационных баннеров по тематике СВО и их монтаж) - 80 763,91 руб., вечер-встреча с членами семей-участников СВО (продукты питания, цветы) - 25 747,47 руб.</t>
  </si>
  <si>
    <t>Приобретение памяток - 30 000,00 руб.</t>
  </si>
  <si>
    <t>Прочие услуги: ГСМ - 9 982,00 руб., Призы (грамоты, блокноты, фоторамки) - 10 000,00 руб.</t>
  </si>
  <si>
    <t>Приобретение ценных подарков за участие в охране общественного порядка при проведении культурно - массовых мероприятий на территории Яковлевского муниципального района в 2022 году (ежедневники - 20 шт.) - 40 000,00 руб.</t>
  </si>
  <si>
    <t>Приобретение системы видеонаблюдения МБУ "МРДК" (камеры, видеорегистратор, источник питания, жесткий диск) - 75 524,00 руб.; Установка наружного освещения МБУ "МРДК" (прожекторы, материалы для подключения) - 24 920,00 руб.; Субсидии бюджетным учреждениям на иные цели: ООО "Трудовик" - по универсальному передаточному документу: приобретение конструктора, светофора, игрового набора, светоотражающей наклейки, игрового набора - жилет светоотражающий, ИП Цапурда: приобретение банеров безопасности - 268 520,30 руб.; Расходы на обеспечение деятельности (оказание услуг, выполнение работ) муниципальных учреждений: прочие услуги - ООО ОА "Гепард-Секьюрити (услуги по охране объекта), ООО ЧОП "Витязь-Восток" (оказание охранных услуг), ООО "ДК Сервис" (модернизация системы видеонаблюдения) - 5 894 200,40 руб.; Субсидии бюджетным учреждениям на иные цели: ИП Бурдин - приобретение стендов (дорожные знаки, уголок безопасности, правила для малышей), ИП Кулагин - приобретение информационных стендов и банеров безопасности - 471 671,59 руб.</t>
  </si>
  <si>
    <t>Прочие услуги (26 000,00 руб.): районный конкурс проектов "Мы - патриоты России!" - 4 300,00 руб., приобретение сладких подарков (пироги) - 21 700,00 руб.; Прочие услуги (24 996,30 руб.): приобретение стенда для организации выставок - 13 845,00 руб., материалы для проведения мероприятий (настольные игры, мячи, бадминтон, скакалки, обручи, бумага) - 11 151,30 руб.</t>
  </si>
  <si>
    <t>Формирование положительного образа предпринимателя, популяризация роли предпринимательства - 16 850,00 руб.: приобретение подарочных сертификатов победителям конкурса "Лучшее содержание, благоустройство и озеленение территорий, прилегающих к предприятиям потребительской сферы" (ООО "ДНС Ритейл") - 16 000,00 руб., приобритение рамок для грамот (ИП Касьяненко) - 850,00 руб.; Предоставление субсидии за счет средств бюджета Яковлевского МР ИП Шамрай Ю.А. - 50 000,00 руб.</t>
  </si>
  <si>
    <t>Мероприятие по управлению и распоряжению имуществом, находящимся в собственности и в ведении Яковлевского муниципального района</t>
  </si>
  <si>
    <t>Прочие услуги (133 769,70 руб.): ИП Кузнецов - техническое обслуживание системы средств тревожной сигнализации, ИП Сорвенков - ремонт системы видеонаблюдения, УФК по Приморскому краю (ФГКУ "УВО ВНГ России по Приморскому краю") - услуги по вызову охраны, ООО "ДК Сервис" - ремонт системы видеонаблюдения; Прочие услуги (143 256,41 руб.): ИП Кузнецов - техническое обслуживание средств тревожной сигнаизации, УФК по Приморскому краю (ФГКУ "УВО ВНГ России по Приморскому краю)</t>
  </si>
  <si>
    <t>"Комплексное развитие сельских территорий в Яковлевском муниципальном районе  на 2020-2025 годы"</t>
  </si>
  <si>
    <t>"Развитие физической культуры и спорта"</t>
  </si>
  <si>
    <t>Муниципальный контракт 1-ТКО от 04.03.2022 г. с ИП Матохин Е.А. на поставку металлических контейнеров для сбора твердых коммунальных отходов - 592 000,00 руб.; Выполнение работ по установке контейнерных площадок для сбора ТКО в с. Бельцово - ИП Демин И.Ю. - 210 000,00 руб.; Поставка металличсеких контейнеров - ИП Синицкий М.И. - 559 444,87 руб.; Доставка и установка контейнеров для сбора ТКО по району - Ткач Ю.М. - 45 311,15 руб.; Доставка и установка контейнеров для сбора ТКО по району - Людный Е.Г. - 52 619,40 руб., Договор 2/СП от 10.01.2022 г. с ООО "Водоканал-сервис" на выполнение работ по содержанию мест накопления ТКО (по 13 000,00 руб. ежемесячно до 31.12.2022 г.) - 156 000,00 руб.</t>
  </si>
  <si>
    <r>
      <t>МКУ "ХОЗУ" (404 729,68 руб.): обслуживание пожарной сигнализации - 46 800,00 руб.; ремонт пожарной сигнализации - 6 100,00 руб.; мероприятия по обеспечению пожарной безопасности в населенных пунктах - 62 839,68 руб., приобретение огнетушителей - 11 700,00 руб., проверка параметров огнетушителей - 3 290,00 руб., бурение скважины - 274 000,00 руб.                                                                                                                                                                                                                                                           МКУ "Управление культуры" (175 330,00 руб.): техническое обслуживание пожарных сигнализаций учреждений (МБУ "МРДК", МКУ "МБ") - 128 776,00 руб.; приобретение знаков, подставок под огнетушители - 20 904,00 руб., огнетушителей (5 шт., МБУ "МРДК") - 6 450,00 руб., (12 шт., МКУ "МБ") - 19 200,00 руб.                                                                                                                                                                                                                                                                                                                                                                                                          МКУ "ЦО и СО" (2 061 865,00 руб.): услуги по содержанию имущества - 1 613 047,78 руб. (ООО "</t>
    </r>
    <r>
      <rPr>
        <sz val="11"/>
        <color theme="1"/>
        <rFont val="Times New Roman"/>
        <family val="1"/>
        <charset val="204"/>
      </rPr>
      <t>Примавтоматика</t>
    </r>
    <r>
      <rPr>
        <sz val="11"/>
        <rFont val="Times New Roman"/>
        <family val="1"/>
        <charset val="204"/>
      </rPr>
      <t>" - техническое обслуживание системы автоматической пожарной сигнализации, ремонтные работы системы автоматической пожарной сигнализации, приобретение извещателей (пожарный, адресный, дымовой, тепловой, ручной), приобретение антены многодиапазонной, аккумулятора, ремонтные работы пожарной сигнализации, приобретение аккумуляторов для системы пожарной сигнализации; ООО "Эксперт" - контроль качества огнезащитной обработки деревянной конструкции, проверка огнетушителей, выполнение работ по периодическим испытаниям леерных ограждений здания, работы по пароведению испытаний эвакуационных пожарных лестниц, огнезащитная обработка деревянных конструкций чердачного помещения; ООО "Дальстрой" - приобретение и монтаж дверей металических противопожарных дверей. Прочие услуги (291 700,02 руб.): ООО"</t>
    </r>
    <r>
      <rPr>
        <sz val="11"/>
        <color theme="1"/>
        <rFont val="Times New Roman"/>
        <family val="1"/>
        <charset val="204"/>
      </rPr>
      <t>Приморавтоматика</t>
    </r>
    <r>
      <rPr>
        <sz val="11"/>
        <rFont val="Times New Roman"/>
        <family val="1"/>
        <charset val="204"/>
      </rPr>
      <t>" - разработка проектно-сметной документации охранно-пожарной сигнализации, а/о - возмещение услуг сотовой компании за сим карту по передаче сигнала радиомониторинга с системы противопожарной безопасности. Увеличение стоимости материальных запасов (104 245,00 руб.) - ООО "</t>
    </r>
    <r>
      <rPr>
        <sz val="11"/>
        <color theme="1"/>
        <rFont val="Times New Roman"/>
        <family val="1"/>
        <charset val="204"/>
      </rPr>
      <t>Приморавтоматика"</t>
    </r>
    <r>
      <rPr>
        <sz val="11"/>
        <rFont val="Times New Roman"/>
        <family val="1"/>
        <charset val="204"/>
      </rPr>
      <t xml:space="preserve"> - приобретение аккумулятора, прибора приемно-контрольного (охрано-пожарный), табло "Выход", извещателей пожарный (адресный, дымовой, тепловой, ручной), антены многодиапазонной, аккумуляторов для системы пожарной сигнализации; ООО "Эксперт" - приобретение фильтрующего универсального самоспасателя "Феникс-12", фотолюминесцентных знаков пожарной безопасности). Субсидии бюджетным учрждениям на иные цели (26 900,00 руб.) - ООО "Эксперт" - приобретение огнетушителя; Увеличение стоимости основных средств (25 972,20 руб.) - ООО "Эксперт" - приобретение рукава пожарного огнетушителя.</t>
    </r>
  </si>
  <si>
    <t>Всего израсходовано 1 284 055,79 руб., в том числе: мероприятия по ремонту и содержанию памятников и объектов культурного наследия - 281 807,37 руб., расходы на проведение работ по восстановлению воинских захоронений, находящихся в муниципальной собственности - 1 002 248,42 руб.Расходы на оплату договора ГПХ за составление сметы расходов на ремонт памятников: памятник в с. Новосысоевка "Братская могила военнослужащих, погибших в афиакатастрофе в 1944 году", памятник на "Братской могиле бойцов-пограничников" - 5 844,06 руб., расходы на оплату за выполнение кадастровых работ объекта "Памятник командиру партизанского отряда Маслову К. и 12 красногвардейцам" - 21 000,00 руб. Обследование памятников, расположенных на территории района (ГСМ) - 4 932,44 руб., обкос травы на территории памятников - 53 483,65 руб., приобретение стройматериалов для ремонта памятников - 38 102,78 руб., изготовление табличек на памятники - 4 140,00 руб., доставка и установка автомобиля ГАЗ-А "Полуторка" - 37 304,44 руб., выполнение кадастровых работ на объекты "Братская могила военнослужащих, погибших в авиакатастрофе в 1944 году" с. Новосысоевка, ул. Пролетарская, 30, "Памятник на Братской могиле бойцов-пограничников" с. Новосысоевка, ул. Кооперативная, 26/1 - 22 000,00 руб., установка освещения на памятнике "Братская могила военнослужащих, погибших в 1944 году" в с. Новосысоевка - 80 000,00 руб., выполнение кадастровых работ на земельном участке под сооружением "Обелиск воинам-односельчанам, павшим в сражениях ВОВ" с. Лазаревка - 15 000,00 руб. Выполнение работ по ремонту воинского захоронения "Братская могила военнослужащих, погибших в авиакатастрофе в 1943 г.", по адресу Приморский край, Яковлевский район, с. Новосысоевка, ул. Пролетарская, 30.</t>
  </si>
  <si>
    <t>Строительство библиотек</t>
  </si>
  <si>
    <t>Разработка проектно-сметной документации ООО "ГеоСфера" по объекту библиотека с. Достоевка по адресу: с. Достоевка, ул. Школьная - 1 465 800,80 руб.</t>
  </si>
  <si>
    <t>Обеспечение деятельности библиотек</t>
  </si>
  <si>
    <t>Подписка периодических изданий на 2-е полугодие 2022 года - 39 366,25 руб., подписка периодических изданий на 1-е полугодие 2023 года - 37 625,82 руб., заработная плата и взносы по обязательному социальномуц страхованию на выплаты по оплате труда, командировочные расходы - 7 099 200,81 руб., коммуннальные услуги и услуги связи - 858 287,00 руб., работы по содержанию имущества и ведение сайта - 616 031,22 руб., оплата налога на имущество - 2 285,00 руб., приобретение материалов, ГСМ, оборудования - 569 667,25 руб., аренда помещений для размещения библиотек (Покровское СП) - 1 000 000,00 руб.</t>
  </si>
  <si>
    <t>Обеспечение деятельности учреждений культуры</t>
  </si>
  <si>
    <t>Организация и проведение социально-значимых культурно-массовых мероприятий МБУ "МРДК" - 1 007 865,51 руб.; Расходы на обеспечение деятельности (оказание услуг, выполнение работ) МБУ "МРДК" - 14 904 321,01 руб.; Расходы на обеспечение деятельности (оказание услуг, выполнение работ) МБУ ДО "ЯДШИ" - 9 364 275,19 руб.; Поощерение волонтеров (добровольцев) в сфере культуры за активную деятельность - 55 000,00 руб.; Капитальный ремонт муниципальных учреждений - 420 000,00 руб.</t>
  </si>
  <si>
    <r>
      <rPr>
        <b/>
        <sz val="11"/>
        <color indexed="8"/>
        <rFont val="Times New Roman"/>
        <family val="1"/>
        <charset val="204"/>
      </rPr>
      <t>Организация и проведение социально-значимых культурно-массовых мероприятий МБУ "МРДК"</t>
    </r>
    <r>
      <rPr>
        <sz val="11"/>
        <color indexed="8"/>
        <rFont val="Times New Roman"/>
        <family val="1"/>
        <charset val="204"/>
      </rPr>
      <t xml:space="preserve"> - 1 007 865,51 руб.: расходы на проведение народного гуляния "Крещенские купания" (приобретение ГСМ, организация чая, организация дежурства мед. Работника) - 9 878,89 руб., расходы на проведение народного гуляния "Проводы Масленницы" (приобретение ГСМ, кондитерских изделий) - 13 148,80 руб., расходы на мероприятие, приуроченного к Годовщине воссоединения Крыма с Россией в г. Владивосток (приобретение ГСМ для подвоза делегации) - 4 200,00 руб., участие в Дальневосточном конкурсе вокалистов "Голоса Приморья" (орг. взнос, ГСМ)- 6 592,50 руб., участие в семинаре руководителей, специалистов и организаторов волонтерского движения в рамках реализации Национального проекта "Культура" (ГСМ)- 3 883,50 руб., Всероссийский день работника культуры (грамоты, кондитерские изделия)- 8 646,89 руб., участие в краевом фестивале казачьей культуры "Любо!" (орг.взнос, ГСМ) - 4 996,40руб., расходы на 27 районный конкурс детского художественного мастерства "Волшебная радуга" (дипломы, оформление зрительного зала, кондитерские изделия, ГСМ) - 9 178,76руб.; расходы напроведение мероприятий, посвященных Дню Победы в ВОВ (ГСМ, шары, организация работы системы "Вечный огонь") - 18 470,54руб.: организация мероприятий, посвященных Дню Весны и труда (приобретение баннера, шаров, оргалита, коллера) - 18 998,00руб.; участие в Международном конкурсе хореографического творчества "Де-тво-ра" "Дерзай! Тври! Развивайся!" (орг.взнос, ГСМ) - 13 145,70руб.; проведение мероприятий, посвященных Дню России (ГСМ) - 7 363,67 руб., проведение мероприятий, посвященных Дню молодежи (приобртение баннеров, технических материалов) - 6 717,00 руб.; проведение мероприятий, посвященных Дню семьи, любви и верности (цветы, призы, шары, благодарственные письма) - 25 488,05 руб., участие Народного ансамбля "Ивушка" в краевом фестивале "Ханкайские зори" (ГСМ, орг.взнос за участие) - 12 777,25 руб., изготовление и установкатематических баннеров "Добровольческий отряд "Тигр" - 43 964,06 руб., проведение районного сельского туристического фестиваля "Большой пикник"( ГСМ, призы, подготовка фестивальных площадое и т.д.) - 155 819,87руб., участие в митинге- концерте ко Дню мотострелковых войск в г.Уссурийск (ГСМ)- 9 982,00руб., проведение народного праздника "Дальневосточная Победа"(ГСМ) - 1010,86 руб., расходы на организацию творческой встречи жителей района с участниками 19-го Международного кинофестиваля "Меридианы Тихого" (ГСМ, питание) - 27 731,60руб., участие вокального ансамбля "Лирика" в краевом фестивале "Арсеньевская осень" (ГСМ) - 1011,20 руб., изготовление футболок ко Дню района - 10 920,00руб., расходы на проведение праздничных мероприятий ко Дню района (изготовление баннеров, фотографий на Доску почета, материалов)- 35 745,70 руб.; участие в мероприятиях, посвященных Году культурного наследия (ГСМ)- 23 121,11 руб., мероприятия ко Дню пожилого человека (ГСМ)- 509,64 руб., концертное обслуживание военнослужащих по мобилизации на полигонах Сергеевский, Черниговский (ГСМ)- 44 880,70 руб., участие в фестивале "А песня русская жива" с. Чугуевка (ГСМ)- 1 736,10 руб., экскурсия "Поезд Деда Мороза" г. Спасск-Дальний (ГСМ)- 2 604,15 руб., проведение праздничных мероприятий, посвященных Дню матери- 5 296,99 руб., участие хор. студии "Лицей" в Дальневосточном конкурсе "Танцевальный прибой" (орг. взнос, проживание, ГСМ)- 42 384,20 руб., проведение вечеров-встреч с семьями участников СВО "Тепло души" (продукты питания, цветы, организация концерта ансамбля песни и пляски "Амур")- 32 630,14 руб., расходы на проведение новогодних праздничных мероприятий (изготовление и приобретение праздничных декораций, фигур, материалов, аренда автовышки)- 318 779,45 руб., расходы на проведение 90-летия газеты "Сельский труженик" (услуги питания, грамоты)- 52 107,89 руб., проведение благотворительных утренников и подарков для детей участников СВО- 34 143,90 руб.  </t>
    </r>
    <r>
      <rPr>
        <b/>
        <sz val="11"/>
        <color indexed="8"/>
        <rFont val="Times New Roman"/>
        <family val="1"/>
        <charset val="204"/>
      </rPr>
      <t xml:space="preserve">Расходы на обеспечение деятельности (оказание  услуг,выполнение работ) МБУ «МРДК» - </t>
    </r>
    <r>
      <rPr>
        <sz val="11"/>
        <color indexed="8"/>
        <rFont val="Times New Roman"/>
        <family val="1"/>
        <charset val="204"/>
      </rPr>
      <t>14 904 321,01 руб. : заработная плата, начисление на оплату труда -  7 997 882,59 руб., услуги связи - 69 978,50  руб., коммунальные услуги (электроэнергия, теплоэнергия, водоснабжение) - 1 855 324,53 руб., оплата  договоров ГПХ (вахтёры, электрика), уборка помещений, уборка территории, обслуживание узла учета тепловой энергии, транспортные услуги, страхование - 2 475 235,35 ; налог на имущество, транспортный налог, пеня - 20 933,64  руб.,  приобретение материалов, звуковогоо борудования, ГСМ - 1 984 966 ,40 руб.; аренда помещений для занятий студии "Лицей" (Новосысоевское СП) - 500 000,00 руб.</t>
    </r>
    <r>
      <rPr>
        <b/>
        <sz val="11"/>
        <color indexed="8"/>
        <rFont val="Times New Roman"/>
        <family val="1"/>
        <charset val="204"/>
      </rPr>
      <t xml:space="preserve"> Расходы на обеспечение деятельности (оказание  услуг,выполнение работ) МБУДО "ЯДШИ"</t>
    </r>
    <r>
      <rPr>
        <sz val="11"/>
        <color indexed="8"/>
        <rFont val="Times New Roman"/>
        <family val="1"/>
        <charset val="204"/>
      </rPr>
      <t xml:space="preserve">- 9 364 275,19 руб. : заработная плата и  начисление на оплату труда-  8 108 969,87 руб., коммунальные услуги(теплоэнергия) - 322 632,81 руб. , обслуживание узла учета тепловой энергии, аренда помещений в с.Новосысоевка, расходы на проведение медосмотра работников, приобретение светильников - 932 672,51 руб.;   Вручение грантов главы Яковлевского муниципального района волонтерам (добровольцам) в сфере культуры за активную деятельность - 55 000,00 руб. (гранты вручены 19 волонтерам добровольцам, Распоряжение Администрации ЯМР от 16.12.2022 г. № 870-ра "О пресуждении гранта главы Яковлевского муниципального района активной и талантливой молодежи в области культуры и искусства");    Разработка проектно-сметной документации на капитальный ремонт кровли здания МБУ "МРДК", расположенного по адресу с. Яковлевка, пер. почтовый, 1, договор с ООО "Вектор Проджект" - 420 000,00 руб. </t>
    </r>
  </si>
  <si>
    <t>За счет средств местного бюджета 25 747,80 руб.: 25 568,82 руб. - компенсация части родительской платы родителям, 178,98 руб. - комиссионный сбор за услуги банка по перечислению компенсации родительской платы; За счет средств краевого бюджета 940 000,00 руб.: 933 461,87 руб. - компенсация части родительской платы родителям, 6 538,13 руб. - комиссионный сбор за услуги банка по перечислению компенсации родительской платы.</t>
  </si>
  <si>
    <t>Поддержка семей и детей, оставшихся на попечении -  37 722 972,02 руб.</t>
  </si>
  <si>
    <t>Выплата доплат к пенсии за выслугу лет муниципальным служащим Яковлевского района - 2 703 248,55 руб.                                                                                                                    Обеспечение поддержки иннициатив общественной организации - 120 000,00 руб., в т.ч.: Расходы на мероприятие - празднование 35-летия образования ветеранского движения в Приморском крае (приобретение кондитерских изделий - 7 795,00 руб., фотографии - 3 900,00 руб.); Расходы на ритуальные услуги (приобретение венка, цветов) - 6 200,00 руб., Подписка периодических печатных изданий на 2-е полугодие 2022г. - 31 241,94 руб., Мероприятия, посвященные Дню победы (приобретение кондитерских изделий) - 2 494,00 руб.; Подписка периодических печатных изданий на 1-е полугодие 2023г. - 31 274,46 руб.; Чествование семейных пар, награжденных Почетным знаком в рамках празднования Дня семьи, любви и верности (приобретение призов) - 1 215,00 руб.; проведение мероприятий, посвященных Дню кино, Дню строителя, чествование семейных пар-юбиляров (кондитерские изделия, открытки) - 8 770,00 руб.; поощрение старейших жителей в честь 96-й годовщины образования Яковлевского района (кондитерские изделия) - 11 570,00 руб.; Расходы на поздравление ветеранов актива в честь праздника Нового года (приобретение конфет, кондитерских изделий) - 15 539,60 руб.</t>
  </si>
  <si>
    <t>420 000,00 руб. - прочие услуги - (ИП Демин - выполнение работ по изготовлению и установке пандуса к крыльцу здания)</t>
  </si>
  <si>
    <r>
      <rPr>
        <b/>
        <sz val="11"/>
        <color indexed="8"/>
        <rFont val="Times New Roman"/>
        <family val="1"/>
        <charset val="204"/>
      </rPr>
      <t>За счет средств местного бюджета: 21 634 644,78                                                                                                                                                                                                                                                                                                                                                 Расходы на обеспечение  деятельности (оказание услуг, выполнение работ) муниципальных учреждений  18 646 681,23</t>
    </r>
    <r>
      <rPr>
        <sz val="11"/>
        <color indexed="8"/>
        <rFont val="Times New Roman"/>
        <family val="1"/>
        <charset val="204"/>
      </rPr>
      <t xml:space="preserve">  выплаты по з/платы работникам учреждения – 11 164 614,75; расходы на содержание  учреждений дополнительного образования – 7 482 066,48 (услуги связи (ПАО "Ростелеком") – 68 483,43; транспортные услуги 5 989,20 - ГПХ - Оказание услуг по специальной оценки условий труда  ; оплата коммунальных услуг 936 289,88 ПАО "ДЭК Дальэнергосбыт" - эл.энергия; ООО "Водоканал - Сервис", водоотведение, водоснабжение; арендная плата 24 000,00 аренда оборудования -  антенна  ИП Сорвенков А.Н.; услуги по содержанию имущества 847 241,40 ГПХ - заливка хоккейной коробки, услуги по ремонту помещений, услуги по орг. и провед.меропр.юнарм.отрядов, услуги по отсыпке дворовых территор, ООО "СЭС" - дератизация  помещений, ИП Сорвенков - услуга по ремонту системы видеонаблюдения, ИП Шевкопляс - монтаж и наладка узла учета тепловой энергии и систем.автомат.погод.регулирования, проверка монометров, выполнение работ по обустройству тепловой камеры,с установкой основной и дренажной арматуры, обслуживание узла учета тепловой энергии, ИП Гапенко - монтаж радиаторов отопления на тенисном корте спорт.компл."Лидер";  4 346 456,34 - прочие услуги ГПХ - услуги по выдаче лыжного инвентаря, услуги по охране, услуги по устан.мод.здания , ООО "МОНОЛИТ" - выполнение проектной документации (прокладка трубопровода,устройство тепловой камеры и дренажного колодца , выполнение проектной документации (отопление помещений тенисного корта в СК "Лидер"), КГУП "Примтеплоэнерго" - подключение (технологическое присоединение) к системе теплоснабжения,  КГБУЗ "Арсеньевская ГБ" - медицинский осмотр сотрудников, КРАЕВОЙ ЦЕНТР ОХРАНЫ ТРУДА АНОО ДПО - обучение по охране труда; прочие расходы  3 295,29 (оплата штрафов госпошлины  по исполнительным листам, пени); 1 250 310,94  увеличение стоимости материальных запасов - ООО МКТ ГРУПП - приобретение угля, ИП Иванов - приобретение масла 2Т, краски, извести, муфты, радиатора, трубы, крана, лески для тримеров, ламп светодиод,саморезов, кабеля, гвоздей, лопаты,светильников светодиодных , ООО "ГосТоргСервис" - приобретение угля , ИП Шевкопляс - приобретение крана фланцевого,трубы,крана шарового, приобретение материалов для узла учет.тепловой энергии , ИП Цапурда - приобретение банера, таблички, наклеек , ИП Петров - приобретение канц.товаров(бумаги,тетрадей,подставок), кардана вала отбора мощности , ИП Науменко - приобретение доводчика дверного.                                                                                                                                                                                                                                                                                 </t>
    </r>
    <r>
      <rPr>
        <b/>
        <sz val="11"/>
        <color indexed="8"/>
        <rFont val="Times New Roman"/>
        <family val="1"/>
        <charset val="204"/>
      </rPr>
      <t>Обеспечение персонифицированного финансирования: 134 911,01</t>
    </r>
    <r>
      <rPr>
        <sz val="11"/>
        <color indexed="8"/>
        <rFont val="Times New Roman"/>
        <family val="1"/>
        <charset val="204"/>
      </rPr>
      <t xml:space="preserve"> - выплаты по з/платы работникам учреждения - 134 911,01.                                                                                                                                                                                                                                                                                                                                                                                                              </t>
    </r>
    <r>
      <rPr>
        <b/>
        <sz val="11"/>
        <color indexed="8"/>
        <rFont val="Times New Roman"/>
        <family val="1"/>
        <charset val="204"/>
      </rPr>
      <t>Субсидии бюджетным учреждениям на иные цели: 579 672,00</t>
    </r>
    <r>
      <rPr>
        <sz val="11"/>
        <color indexed="8"/>
        <rFont val="Times New Roman"/>
        <family val="1"/>
        <charset val="204"/>
      </rPr>
      <t xml:space="preserve"> - увеличение стоимости основных средств -  ИП Шевкопляс - приобретение системы автоматического погодного регулирования узла учета тепловой энергии согласно поектной документации, ИП Шипова - приобретение спорт.инвенторя (мяч футзальный (14 шт), ИП Иванов -приобретение триммера бензинового, строительного пылесоса , насоса вибрационного  конвектора.                                                                                                                                                                                                                                                                                                                                                 </t>
    </r>
    <r>
      <rPr>
        <b/>
        <sz val="11"/>
        <color indexed="8"/>
        <rFont val="Times New Roman"/>
        <family val="1"/>
        <charset val="204"/>
      </rPr>
      <t>Субсидии бюджетным учреждениям на иные цели (МБЗСУО ОД "Юность";) - 982 891,62</t>
    </r>
    <r>
      <rPr>
        <sz val="11"/>
        <color indexed="8"/>
        <rFont val="Times New Roman"/>
        <family val="1"/>
        <charset val="204"/>
      </rPr>
      <t xml:space="preserve"> : заработная плата работников учреждения – 963 336,69; услуги связи (ПАО "Ростелеком")  - 11 395,20; прочие услуги - 8 100,00 -  ООО КРАЕВОЙ ЦЕНТР ОХРАНЫ ТРУДА  - оказание услуг по специальной оценки условий труда; прочие расходы -  59,73 (пеня по исполнительным листам , налоги, госпошлина, штрафы).</t>
    </r>
    <r>
      <rPr>
        <b/>
        <sz val="11"/>
        <color indexed="8"/>
        <rFont val="Times New Roman"/>
        <family val="1"/>
        <charset val="204"/>
      </rPr>
      <t>Создание условий для отдыха, оздоровления, занятости детей  и подростков" на 2019 -2025 годы</t>
    </r>
    <r>
      <rPr>
        <sz val="11"/>
        <color indexed="8"/>
        <rFont val="Times New Roman"/>
        <family val="1"/>
        <charset val="204"/>
      </rPr>
      <t xml:space="preserve"> - </t>
    </r>
    <r>
      <rPr>
        <b/>
        <sz val="11"/>
        <color indexed="8"/>
        <rFont val="Times New Roman"/>
        <family val="1"/>
        <charset val="204"/>
      </rPr>
      <t>1 290 488,92</t>
    </r>
    <r>
      <rPr>
        <sz val="11"/>
        <color indexed="8"/>
        <rFont val="Times New Roman"/>
        <family val="1"/>
        <charset val="204"/>
      </rPr>
      <t xml:space="preserve"> рублей: выплаты з/платы работникам учреждения 1 047 386,12; услуги по содержанию имущества 199 482,80 (ООО "СЭС" - акарицидная обработка и дератизация территории ); прочие услуги – 43 620,00 ( Минфин Приморского края (КГБУЗ "Арсеньевская ГБ") - медицинские услуги(анализы кала) ,медицинские услуги (анализы на норовирусный антиген,на аденовирусный антиген).                                                                                                                                                                                                                                                                                                                                                                                                                                                                        </t>
    </r>
    <r>
      <rPr>
        <b/>
        <sz val="11"/>
        <color indexed="8"/>
        <rFont val="Times New Roman"/>
        <family val="1"/>
        <charset val="204"/>
      </rPr>
      <t>За счет средств краевого бюджета:</t>
    </r>
    <r>
      <rPr>
        <sz val="11"/>
        <color indexed="8"/>
        <rFont val="Times New Roman"/>
        <family val="1"/>
        <charset val="204"/>
      </rPr>
      <t xml:space="preserve"> 1 477 840,00 рублей  : прочие услуги- 1 415 115,00 рублей (организация питания в пришкольных лагерях); 62 725,00 - денежная компенсация (стоимости путевки в детский оздоровительный лагерь).                                                                                                                                                                                                                                                                                                                                                                                                </t>
    </r>
    <r>
      <rPr>
        <b/>
        <sz val="11"/>
        <rFont val="Times New Roman"/>
        <family val="1"/>
        <charset val="204"/>
      </rPr>
      <t/>
    </r>
  </si>
  <si>
    <r>
      <rPr>
        <b/>
        <sz val="11"/>
        <rFont val="Times New Roman"/>
        <family val="1"/>
        <charset val="204"/>
      </rPr>
      <t xml:space="preserve">За счет средств местного бюджета:  65 333 452,08 рублей  </t>
    </r>
    <r>
      <rPr>
        <sz val="11"/>
        <rFont val="Times New Roman"/>
        <family val="1"/>
        <charset val="204"/>
      </rPr>
      <t xml:space="preserve">                                                                                                                                                                                                                                                                                                                                  </t>
    </r>
    <r>
      <rPr>
        <b/>
        <sz val="11"/>
        <rFont val="Times New Roman"/>
        <family val="1"/>
        <charset val="204"/>
      </rPr>
      <t>Расходы на обеспечение  деятельности (оказание услуг, выполнение работ) муниципальных учреждений   62 233 279,75</t>
    </r>
    <r>
      <rPr>
        <sz val="11"/>
        <rFont val="Times New Roman"/>
        <family val="1"/>
        <charset val="204"/>
      </rPr>
      <t xml:space="preserve"> : 24 605 290,03 - выплаты по з/платы работникам учреждений; прочие выплаты (пособие до трех лет, выплата пособия на погребение за счет средств ФСС ) – 8 477,62;  на содержание общеобразовательных учреждений 37 619 512,10 ( 7 300,00 прочие несоциальные выплаты персоналу в денежной форме - а/о - возмещение суточные расходов ; транспортные услуги 257 668,01 (ГПХ  - подвоз бензина, подвоз труб, подвоз песка, пиломатериалов, плит, морозильной камеры услуги по доставке автокраном; ООО ЗЭО ЭНЕРГОСТАЛЬ - услуги по доставке котла Ябл.филиа; ИП Герасименко - транспортные расходы; ИП Мажуга - транспортные услуги по вывозу мусора; ИП Туртыгин - услуги эвакуатора; а/о - возмещение транспортных расходов; 13 437 302,41 оплата коммунальных услуг (ООО «Водоканал Сервис»;  ООО "Варфоломеевская УК" - водоснабжение, водоотведение,  работы по прочистке канализационных сетей; ООО «Водоканал» - откачка септика, услуги по откачке и вввозу сточных вод ; КГУП «Примтеплоэнерго», ФГБУ ЦЖКУ – отопление; ПАО «Дальэнергосбыт» - эл.энергия; ФГБУ "ЦЖКУ" Минобороны России - негативное воздействие на работу централизованной системы); арендная плата - 68 964,00 -  ГПХ- (аренда гаража); услуги по содержанию имущества 11 278 729,28 (ИП Нестеров -установка модуля ГЛОНАСС; ООО "АВТОСПЕКТР", ИП Шевкопляс, ИП Пикалов , ИП Турыгин,  - демонтаж (форсунок,топливной рампы), услуга по замене блока СКЗИ тахографа  ДВС ,перепрошивка блока управления двигателем , технический осмотр транспортного средства; ГПХ - сварочные услуги, услуги по заливке хокейной коробки, ремонту, разгрузка котла , услуги по ремонту стен, пола, покраска, услуги по обвязке котла, сварочные работы , ремонт лестницы , изготовление и установка обрешеток, услуги по установке водонагревателей, услуги по ремонту фундамента здания; ООО "СЭС"-дезинфекция, дератизация помещений;  - активауция,калибровка тахографа; КГУП "Приморский экологический оператор" - обращение с твердыми коммунальными отходами; ИП Калячкин - замена оконных блоков в здании (Яблоновский филиал); ФБУЗ "Центр гигиены и эпидемиологии в Приморском крае"- санитарно-бактериологические исследования(воды, пищевых продуктов),исследование смывовза, санитарно-гигиенические измерения; АГО "ВОА"- услуги по проведению автотехнической экспертизы по определению расхода ГСМ; ООО "ВИС-ГРУПП" - демонтаж ДВС;  а/о - возмещение расходов на ремонт ноутбука, на ремонт автобуса, на балансировку  автобуса, ИП Демин - выполнение работ по ремонту и укреплению фрагментов кровли, демонтажу профнастила, усилению и частичной замене стропильной системы, покрытию рофнастила, очистка (деревянного пола, линолеума), демонтаж, вынос, отдалбливание (кирпичной стены, деревянной перегородки), выполнение работ по демонтажу (рем.потолка, гипсование откосов вокруг оконных проемов); выполнение работ по ремонту котельной; ООО "ДАЛЬСТРОЙ" - замена межкомнатных дверей; ИП Шевкопляс - демонтаж, поверка и монтаж узлов учета тепловой энергии; ИП Беспалова  - изготовление и монтаж ворот металлических распашных с калиткой; ООО "АВТО АТЕЛЬЕ" - выполнение работ по замене оконных блоков в здании Яблоновский филиал; ИП Стрижов  - выполнение работ по сносу нежилого здания школы и котельной (Минеральненская НОШ); ИП Слинченко - выполнение работ по благоустройству прилегающей территории (асфальтирование площадки перед центральным входом; ООО "ВУДФОКС" - выполнение работ по капитальному ремонту помещений (демонтаж оконных коробок (65 шт); ИП Артамонова  - выполнение работ по кап.ремонту (замена окон) (63 шт) в здании Яблоновский филиал, изготовление и установка дверного блока; прочие услуги 3 246 578,66 ГПХ -  ведение документации, сторожа, обследования детей, услуги по изготовлению сметной документации, расчетов потребностей продуктов питания, выкосу травы, установке загородной сетки; ПАО СК "Росгосстрах"- страховая премия по договору ОСАГО; КГБУЗ "Арсеньевская ГБ"-медицинский осмотр водителей; КГАУ "ПРИМГОСЭКСПЕРТИЗА"- гос.экспертиза проектной докум.(система отопления),(спортивный зал) , а/о - возмещение за оплату комиссии банка, на услуги</t>
    </r>
  </si>
  <si>
    <r>
      <t xml:space="preserve">нотариуса, компенсация за затраченные расходы(медицинский осмотр), на командировочные расходы , на обучение по программам "Охрана труда","Пожарно-технический минимум";  ИП Нестеров - активация и калибровка тахографа, замена блока СКЗИ(модуль НКМ)в  тахографе; ИП Нестеренко - оказание услуг по оценке профессиональных рисков; ООО "МОНОЛИТ" - выполнение работ по сносу обьекта кап.строительства нежилого здания (Минеральненская НОШ); ООО "ВостокПроектСтрой" - выполнение работ по корректировке сметной документации по обьекту капитальный ремонт системы отопления; ООО "Центр обучения противодействия коррупции" - образ.услуга повышение квалификации (предупреждение коррупции в организациях); ФБУЗ "Центр гигиены и эпидемиологии в Приморском крае " - санитарно-эпидеитологическая экспертиза, экспертиза режима образовательного процесса; КГАУ "Госуд экспертиза проектной документации " - повторная гос.экспертиза проектной докум.по обьекту(кап.ремонт системы отопления); ИП Сапожников - услуги по разработки программы в области энергосбережения и повыш.энергет.эффективности; ПАО СК "Росгосстрах" - страховая премия по договору ОСАГО 91; КРАЕВОЙ ЦЕНТР ОХРАНЫ ТРУДА АНОО ДПО - обучение по программе "Охрана труда";  услуги связи (ПАО "Ростелеком") - 123 038,25 рублей;  прочие расходы (оплата штрафов госпошлины  по исполнительным листам, пени) – 87 600,52;  увеличение стоимости материальных запасов  9 112 330,97  АО " ННК-Приморнефтепродукт", ООО "ГосТоргСервис" - приобретение ГСМ, масла, угля, масла; ИП Науменко, ИП Обытоцкий , ИП Кузьминых, ИП Кобец, ИП Иванов, ИП Шалай - приобретение материалов для текущего ремонта;  МЕГА-СТРОЙ-ДВ ООО, ОАО "Тайга", ИП Краснова, ИП Герасименко, - приобретение брусков, пиломатериалов, ДСП ясень, ГКЛ влагостойкий, обрезных досок; ИП Курика, ИП Артамонова - приобретение двери, коробки ПВХ, плинтусов; ИП Петров - приобретение ламп энерг.; ООО " Арсеньев -Торг" - приобретение сварной трубы, стальные отводы, стальной трубы; ООО " Оборудование-Сервис" - приобретение тэнов; ИП Люберцева, ИП Тен, ИП Гасымов- приобретение посуды для пищеблока, приобретение заградительных (защитных) сеток для спортзалов и спортплощадок; ООО "Торговый Дом "Аквадом", ИП Столярова - приобретение клапана обратный шар, термометра; ИП Цапурда - приобретение наклеек , баннера; ООО "ПРИМОРСКАЯ ШИННАЯ КОМПАНИЯ" - приобретение автошин; АО "ПОЛИЦЕНТР" -приобретение бланочной продукции(карточка-справка); ИП Григорьев - приобретение аптечки, аккумулятора; ИП Одинцов - приобретение фильтров; ООО "СЭС" – приобретение дез.средство; ООО " Оборудование-Сервис" - приобретение электрических конфорок; ИП Турыгин, ИП Нестеров, ИП Герасименко- приобретение блока СКЗИ тахографа, карты водителя СКЗИ;                                                                                                                                                                                                                                                                                       </t>
    </r>
    <r>
      <rPr>
        <b/>
        <sz val="11"/>
        <rFont val="Times New Roman"/>
        <family val="1"/>
        <charset val="204"/>
      </rPr>
      <t>Обеспечение дополнительным бесплатным питанием детей из семей граждан, призванных на военную службу по мобилизацити в Вооруженные Силы Российской Федерации, обучающихся в общеобразовательных организациях в период учебного процесса 87 040,00 рублей</t>
    </r>
    <r>
      <rPr>
        <sz val="11"/>
        <rFont val="Times New Roman"/>
        <family val="1"/>
        <charset val="204"/>
      </rPr>
      <t xml:space="preserve">. </t>
    </r>
    <r>
      <rPr>
        <b/>
        <sz val="11"/>
        <rFont val="Times New Roman"/>
        <family val="1"/>
        <charset val="204"/>
      </rPr>
      <t>Расходы на капитальный ремонт  зданий муниципальных общеобразовательных учреждений 82 207,33 рублей</t>
    </r>
    <r>
      <rPr>
        <sz val="11"/>
        <rFont val="Times New Roman"/>
        <family val="1"/>
        <charset val="204"/>
      </rPr>
      <t xml:space="preserve">: ИП Филиппова - ( 1% местны бюдж.) выполнение работ по капитальному ремонту помещений (оконных проемов) в количестве 100 шт, выполнение работ по замене окна раздачи в столовой в количестве 2 шт, выполнение работ по замене дверных блоков в количестве 100 шт;)                                                                                                                                                                                                                                                                                                                                                            </t>
    </r>
    <r>
      <rPr>
        <b/>
        <sz val="11"/>
        <rFont val="Times New Roman"/>
        <family val="1"/>
        <charset val="204"/>
      </rPr>
      <t>Субсидии бюджетным учреждениям на иные цели 2 930 925,00</t>
    </r>
    <r>
      <rPr>
        <sz val="11"/>
        <rFont val="Times New Roman"/>
        <family val="1"/>
        <charset val="204"/>
      </rPr>
      <t xml:space="preserve">: Прочие услуги: 421 000,00 - ООО "Проектно-диагностическая компания" -разработка проектно-сметной документации на кап.ремонт (ремонт кровали), (капитальный ремонт ограждения прилегающей территории); увеличение стоимости основных средств - 2 509 925,00 рублей - (ИП Науменко, ООО "Торговый Дом "Аквадом"- приобретение скважинного насоса Водомет ПРОФ 55/90, приобретение бура по бетону, водонагревателя ; ООО ЗЭО ЭНЕРГОСТАЛЬ  - приобретение котла КВр-0,39 в сборе Ябл.филиал; ИП Туртыгин - приобретение турбокомпрессора; ИП Шевкопляс - поставка узла учета тепловой энергии                               </t>
    </r>
  </si>
  <si>
    <r>
      <t xml:space="preserve">согласно проэктной документ; ИП Иванов - приобретение насосной станции,бензинового триммера, флагштока(закладнаямеханизм подьема), скважинного насоса; ИП Люберцева, ООО "ДНС Ритейл"-приобретение мармит 1-х блюд (3конфорки,1полка,подсветка),столешница нерж, мясорубки , электрической плиты, холодильника, фасовочных весов , термосов 18л нержавеющая сталь, сковороды, мармит 2-х блюд, разделочного стола, миксера, ларь морозильный;  ИП Григоренко - поставка вытяжной вентиляции в помещение столовой Бельц.филиал , а/о - возмещение расходов на приобретение  насоса дренажного для воды ,  домкрата;                                                                                                                                                                                                                                                                                                                                                                                                                                                                                                                                                                                                                                                                                                                                                                                                                                                                                                                                                                                                                                                                                                                                                                                                                                                                                                                                                                                                                                    </t>
    </r>
    <r>
      <rPr>
        <b/>
        <sz val="11"/>
        <rFont val="Times New Roman"/>
        <family val="1"/>
        <charset val="204"/>
      </rPr>
      <t xml:space="preserve">За счет средств краевого бюджета: 144 309 275,30  рублей      </t>
    </r>
    <r>
      <rPr>
        <sz val="11"/>
        <rFont val="Times New Roman"/>
        <family val="1"/>
        <charset val="204"/>
      </rPr>
      <t xml:space="preserve">                                                                                                                                                                                                                                                                                                                             </t>
    </r>
    <r>
      <rPr>
        <b/>
        <sz val="11"/>
        <rFont val="Times New Roman"/>
        <family val="1"/>
        <charset val="204"/>
      </rPr>
      <t>Расходы бюджетам муниципальных  образований Приморского края на осуществление отдельных государственных полномочий по обеспечениюбесплатным питанием  детей  5 470 000,00 рублей бесплатное  питание детей обучающихся в муниципальных общеобразовательных организациях ПК.</t>
    </r>
    <r>
      <rPr>
        <sz val="11"/>
        <rFont val="Times New Roman"/>
        <family val="1"/>
        <charset val="204"/>
      </rPr>
      <t xml:space="preserve"> Обеспечение государственных гарантий  реализации прав на получение общедоступного и бесплатного дошк ольного, начального общего, основного общего, среднего общего, дополнительного образования  детей в муниципальных общеобразовательных организациях.    </t>
    </r>
    <r>
      <rPr>
        <b/>
        <sz val="11"/>
        <rFont val="Times New Roman"/>
        <family val="1"/>
        <charset val="204"/>
      </rPr>
      <t xml:space="preserve">Реализация дошкольного, общего и дополнительного образования в муниципальных общеобразовательных учреждениях   121 483 013,75 руб </t>
    </r>
    <r>
      <rPr>
        <sz val="11"/>
        <rFont val="Times New Roman"/>
        <family val="1"/>
        <charset val="204"/>
      </rPr>
      <t xml:space="preserve">: 119 177 195,25-  выплаты по заработной платы педагогам;  услуги связи – 620 625,41 (ПАО "Ростелеком");  услуги по содержанию имущества - 2 800,00 ( ИП Жарков - ремонт МФУ,заправка лазерного картриджа) ;  прочие услуги – 1 018 686,51 (ООО "ЦИТИС" - выполнение программно-технического и информационного сопровождения сайта, ООО "Спецоператор" - предоставление сертификата активации технической поддержки; предоставление сертификата активации сервиса прямой технич.поддержки,ООО "МЦФЭР-пресс" - простая неисключительная лицензия на использование базы данных, аза данных "Управление начальной школой" электронная версия журнала, (Общество с ограниченной ответственностью "7ДЖИ" - программный комплекс-7G "Официальный сайт образ.организации", ООО "Внедрение" - приобрет.антивирус.програм.обеспеч. Касперский , ГПХ - услуги по орг.пров.един госуд.экз, АНО ДПО "Учебный центр СКБ Контур" - повышение квалификации, ООО "ЮКОЗ МЕДИА" - вознаграждение за предоставление права использования програмного обеспечения, ООО "Научно-Производственное Объединение ПрофЭкспортСофт" - образовательные услуги, а/о - возмещение расходов за образовательные услуги по доп.профессиональному образованию(повышение квалификации , ООО "СофтЛайн Интернет Трейд" - продление лицензии на 1год для ПК(Kaspersky Small Office Security); увеличение стоимости материальных запасов - 663 706,58 (ИП Байрол, ИП Черняк,ИП Цапурда - приобретение тонера картриджа, кабеля, цифрового кабеля, накопителя , канц.товаров (бумага, стиплер, скобы, папки ); ИП Обытоцкий  - приобретение мыло, белизны, порошка, ср-во д/мытья, ср-во д/окон; ИП Касьяненко - приобретение футболок, термоперенос на футболки; ОАО "Киржачская типография", ИП Петров, ЗАО "ЛИТ" , ООО "НАУЧНО-ТЕХНИЧЕСКИЙ ЦЕНТР "АРМ-РЕГИСТР"-  приобретение бланков аттестатов, обложек, грамот, медалей, удостоверение к медали, бланки похвального листа; ИП Тюрин - приобретение личной карточки обучающегося; ИП Люберцева - приобретение щелочных батареек , бумаги офисной;                                                                                                                                                                                                                                                                                                                                                                                </t>
    </r>
    <r>
      <rPr>
        <b/>
        <sz val="11"/>
        <rFont val="Times New Roman"/>
        <family val="1"/>
        <charset val="204"/>
      </rPr>
      <t>Субсидии бюджетным учреждениям на иные цели  увеличение стоимости основных средств – 9 217 736,25</t>
    </r>
    <r>
      <rPr>
        <sz val="11"/>
        <rFont val="Times New Roman"/>
        <family val="1"/>
        <charset val="204"/>
      </rPr>
      <t xml:space="preserve"> - ИП Кокарева, ИП Курдюков, ИП Корабейников, ИП Люберцева- приобретение мебели (приобретение диванов, диванчиков, настенных часов, кресло учителя, столов обеденных, стульев, библиотечных стеллажей) , мячей, сетки волейбольной, конусов лыжных ботинок, лыжного комплекта, планки для прыжков, портретов;  ИП Черняк, ИП Байрол, ИП Смирнов- приобретение ноутбуков, колонки, камеры, ноутбука, проектора, принтера,тележек для хранения ноутбуков, операционной системы, системного блока , монитора, экрана настенного; АО "Приморский торговый </t>
    </r>
  </si>
  <si>
    <r>
      <t xml:space="preserve">Дом книги", ООО "Кругозор", ИЗДАТЕЛЬСТВО ПРОСВЕЩЕНИЕ АО, ИП Шипова - приобретение учебной литературы; ИП Ивакин - приобретение солнцезащитных оконных жалюзи для оснащения учебных кабинетов; ИП Кулагин, ИП Цапурда,ИП Шипова - приобретение учебных стендов , учебных таблиц для кабинето, приобретение спортивного инвентаря; ИП Петров - приобретение калькулятора; ИП Федотова - приобретение лаборатории по физиологии;                                                                                                                                                                                                                                                                                              </t>
    </r>
    <r>
      <rPr>
        <b/>
        <sz val="11"/>
        <rFont val="Times New Roman"/>
        <family val="1"/>
        <charset val="204"/>
      </rPr>
      <t>Расходы на капитальный ремонт  зданий муниципальных общеобразовательных учреждений : 8 138 525,30</t>
    </r>
    <r>
      <rPr>
        <sz val="11"/>
        <rFont val="Times New Roman"/>
        <family val="1"/>
        <charset val="204"/>
      </rPr>
      <t xml:space="preserve"> рублей ИП Филиппова - выполнение работ по кап.рем.(замена окн.проемов) , выполнение работ по замене дверных блоков , выполнение работ по замене окна в столовой                                                                                                                                                                                                                                                                                                                                                                                                                                              </t>
    </r>
    <r>
      <rPr>
        <b/>
        <sz val="11"/>
        <rFont val="Times New Roman"/>
        <family val="1"/>
        <charset val="204"/>
      </rPr>
      <t xml:space="preserve">За счёт средств федерального бюджета 21 265 175,35:     </t>
    </r>
    <r>
      <rPr>
        <sz val="11"/>
        <rFont val="Times New Roman"/>
        <family val="1"/>
        <charset val="204"/>
      </rPr>
      <t xml:space="preserve">                                                                                                                                                                                                                                                                                                                                      9 777 278,00 - обеспечение горячим питанием  обучающихся, получающих начальное общее образование м муниципальных общеобразовательных организациях.                                                                                                                                                                                                                                                   </t>
    </r>
    <r>
      <rPr>
        <b/>
        <sz val="11"/>
        <rFont val="Times New Roman"/>
        <family val="1"/>
        <charset val="204"/>
      </rPr>
      <t>11 487 897,35</t>
    </r>
    <r>
      <rPr>
        <sz val="11"/>
        <rFont val="Times New Roman"/>
        <family val="1"/>
        <charset val="204"/>
      </rPr>
      <t xml:space="preserve"> рублей -Ежемесячное денежное вознаграждение за классное руководство педагогическим работникам.    </t>
    </r>
  </si>
  <si>
    <r>
      <rPr>
        <b/>
        <sz val="11"/>
        <color indexed="8"/>
        <rFont val="Times New Roman"/>
        <family val="1"/>
        <charset val="204"/>
      </rPr>
      <t xml:space="preserve">За счет средств местного бюджета:  18 212 662,17 рублей </t>
    </r>
    <r>
      <rPr>
        <sz val="11"/>
        <color indexed="8"/>
        <rFont val="Times New Roman"/>
        <family val="1"/>
        <charset val="204"/>
      </rPr>
      <t xml:space="preserve">                                                                                                                                                                                                                                                                                                                                  </t>
    </r>
    <r>
      <rPr>
        <b/>
        <sz val="11"/>
        <color indexed="8"/>
        <rFont val="Times New Roman"/>
        <family val="1"/>
        <charset val="204"/>
      </rPr>
      <t>Расходы на обеспечение  деятельности (оказание услуг, выполнение работ) муниципальных учреждений (17 669 841,20)</t>
    </r>
    <r>
      <rPr>
        <sz val="11"/>
        <color indexed="8"/>
        <rFont val="Times New Roman"/>
        <family val="1"/>
        <charset val="204"/>
      </rPr>
      <t xml:space="preserve">:  выплаты по з/платы работникам учреждений – 9 140 278,32; содержание дошкольных  учреждений   8 529 562,88 рублей  (в том числе: услуги связи (ПАО "Ростелеком") -  216 113,19; 4 757 430,77 -  оплата коммунальных услуг ( ООО «Водоканал Сервис» - оказание услуг по откачке и вывозу сточных вод из накопительной емкости;  ООО «Водоканал Сервис» - откачка септика; ООО "Водоканал  - Сервис" - водоснабжение, водоотведение; КГУП "Примтеплоэнерго" - отопление; ПАО "Дальэнергосбыт" - электроэнергия; УФК по г.Москве (ФГБУ "ЦЖКУ" Минобороны России - водоотведение, водоснабжение, водоотведение(негативное воздействие на работу централизов.системы) ;);  услуги по содержанию имущества 478 103,26 ( ИП Шевкопляс - обслуживание узла тепловой энергии, проверка монометров ; КГУП "Приморский экологический оператор" - обращение с твердыми коммунальными отходами ; ГПХ - (услуги слесаря по рем.отопит.систем.),  услуги по ремонту дымососа, услуги по ремонту отоп.систем,  услуги по ремонту стен и потолка на лест.пролетах;  ООО "СЭС" - дератизация, дизинфекция, аккарицидная обработка  помещений ; ИП Беспалова  - изготовление и установка ворот металических распашных с калиткой ; ИП Калячкин - замена стеклопакетов;  прочие услуги -  2 117 882,21 (ГПХ - услуги по охране, установка унитазов ;  ФБУЗ "Центр гигиены и эпидемиологии в Приморском крае"- професиональная гигиеническая подготовка сотрудников; КГБУЗ "Арсеньевская ГБ" - медицинский  осмотр сотрудников, анализ крови на а/тела к антигену брюшного тифа, мед.услуга анализы кала на аденовирусный антиген ,нововир.антиген, ротовирусный антиген, исслед.на стафил ; ООО "СЭС" - обследование обьектов заказчика с целью определения их заселенности бытовыми насекомыми; КРАЕВОЙ АНОО ДПО ЦЕНТР ОХРАНЫ ТРУДА - обучение по охране труда; прочие расходы - 2 934,35 (оплата штрафов, госпошлин, исполнительные листы); увеличение стоимости материальных запасов 957 099,10 (ООО "ГосТоргСервис" - приобретение угля ; ИП Науменко - приобретение прокладок уплотнительных, светодиодного светильника, прожекторов,кистей, тэна, магниевый анод, извести , подборной лопаты, черенок, фум ленты, хозяйственный веник, цемента, мойки, раковин, трубы, муфты, прожектора, смесителя, краски, праймера, штукатурки, кабеля, розетки, вилки угловой, метапола,сифона; а/о - возмещение расходов на приобретение сифона для мойки,эмали, герметика , замков, ручки дверные,  сместителя,  мед.книжки , ГСМ, материалов (колено,тройник,крепеж), термощупа, реле давления,гофры для унитаза, труб; ИП Кобец - приобретение изваести , приобретение эмали , кистей, краски, валика ; ФБУЗ "Центр гигиены и эпидемиологии в Приморском крае" -оформление,выдача и учет личной медицинской книжки ; ООО ВИТА - приобретение психометрических гигрометров; ООО ВЯТКОМПЛЕКТ - приобретение конфорок, тэнов ;  ИП Иванов - приобретени лески для тримеров,масла, молотка,отвертки,плоскогубцы, металлической сетки, цемента, прожектора, герметика, приобретение фланца, шайбы, утеплителя ;  ИП Люберцева - приобретение нержавеющих кастрюль, блинной сковороды, приобретение жаровни,салатников,кружек,тарелок ; ООО МЕГАТРЕЙД - приобретение линолиума; ИП Акентьев - приобретение хозяйственных товаров ; ООО ЛДК "Валькирия" - приобретение хозяйственных товаров; </t>
    </r>
    <r>
      <rPr>
        <b/>
        <sz val="11"/>
        <color indexed="8"/>
        <rFont val="Times New Roman"/>
        <family val="1"/>
        <charset val="204"/>
      </rPr>
      <t>Обеспечение бесплатным питание детей, осваивающих обязательные программы дошкольного образования: детей сирот и детей, оставшихся без попичения родителей; детей-инвалидов, детей с туберкулезной интоксикацией; детей из семей , имеющих трех и более несовершеннолетних детей, а также детей, в возрасте до двадцати двух лет,обучающихся по очной форме обучения в образовательных организациях  36 815,94 рублей</t>
    </r>
    <r>
      <rPr>
        <sz val="11"/>
        <color indexed="8"/>
        <rFont val="Times New Roman"/>
        <family val="1"/>
        <charset val="204"/>
      </rPr>
      <t xml:space="preserve">. </t>
    </r>
    <r>
      <rPr>
        <b/>
        <sz val="11"/>
        <color indexed="8"/>
        <rFont val="Times New Roman"/>
        <family val="1"/>
        <charset val="204"/>
      </rPr>
      <t xml:space="preserve"> Реализация проектов инициативного бюджетирования по направлению "Твой проект" : 30 303,03 рублей</t>
    </r>
    <r>
      <rPr>
        <sz val="11"/>
        <color indexed="8"/>
        <rFont val="Times New Roman"/>
        <family val="1"/>
        <charset val="204"/>
      </rPr>
      <t xml:space="preserve"> - услуги по содержанию имущества - ООО "Нью Сити ДВ" - софинансирование 1% (мест.бюд.) благоустройство террит.детских площадок "Твой проект                                                                                                                                                                                                                                                                                                                                                                                                                                                                                                                                                                                                                                                                                                                                                                                                                                                                                                                                                                                                                                                                                                                                                                                                                                                                                                                                                                                                                                                                                                                                                                                                                                                                                                                            </t>
    </r>
    <r>
      <rPr>
        <b/>
        <sz val="11"/>
        <color indexed="8"/>
        <rFont val="Times New Roman"/>
        <family val="1"/>
        <charset val="204"/>
      </rPr>
      <t>Субсидии бюджетным учреждениям на иные цели : 475 702,00 рублей</t>
    </r>
    <r>
      <rPr>
        <sz val="11"/>
        <color indexed="8"/>
        <rFont val="Times New Roman"/>
        <family val="1"/>
        <charset val="204"/>
      </rPr>
      <t xml:space="preserve"> -  увеличение стоимости основных средств -  а/о - возмещение расходов на приобретение утюга, водосчетчик; ИП Люберцева - приобретение разделочного стола, мясорубки, стеллажа, пароконвектомата, плиты электрической, холодильника с морозильником, весов фасовочных; ИП Иванов - приобретение тримера; </t>
    </r>
    <r>
      <rPr>
        <b/>
        <sz val="11"/>
        <color indexed="8"/>
        <rFont val="Times New Roman"/>
        <family val="1"/>
        <charset val="204"/>
      </rPr>
      <t xml:space="preserve">За счет средств краевого бюджета: 39 386 285,00 рублей. </t>
    </r>
    <r>
      <rPr>
        <sz val="11"/>
        <color indexed="8"/>
        <rFont val="Times New Roman"/>
        <family val="1"/>
        <charset val="204"/>
      </rPr>
      <t xml:space="preserve">                                                                                                        </t>
    </r>
    <r>
      <rPr>
        <b/>
        <sz val="11"/>
        <color indexed="8"/>
        <rFont val="Times New Roman"/>
        <family val="1"/>
        <charset val="204"/>
      </rPr>
      <t>Субсидии бюджетным учреждениям на финансовое обеспечение - 35 215 979,36 рублей</t>
    </r>
    <r>
      <rPr>
        <sz val="11"/>
        <color indexed="8"/>
        <rFont val="Times New Roman"/>
        <family val="1"/>
        <charset val="204"/>
      </rPr>
      <t xml:space="preserve">: выплаты по з/плате работникам учреждений 34 972 366,56; ( 20 229,00 прочие услуги -  а/о - возмещение расходов на повышение квалификации ; ООО "Интерсо"- ежегодное обслуживание сайта ; АНО ДПО "ИНСТИТУТ СОВРЕМЕННОГО ОБРАЗОВАНИЯ" - обучение по программе профис.переподготовки; 223 383,80  увеличение стоимости материальных запасов - ИП Петров - приобретение  бумаги, краски, клея, пластилина, картон, альбом для рисования, приобретение канц.товаров;  ИП Туманова - приобретение бумаги ;  а/о - возмещение расходов на приобретение альбомов для                                             </t>
    </r>
  </si>
  <si>
    <r>
      <t>рисования</t>
    </r>
    <r>
      <rPr>
        <b/>
        <sz val="11"/>
        <color indexed="8"/>
        <rFont val="Times New Roman"/>
        <family val="1"/>
        <charset val="204"/>
      </rPr>
      <t>; Субсидии бюджетным учреждениям на иные цели : 1 170 305,64 рублей</t>
    </r>
    <r>
      <rPr>
        <sz val="11"/>
        <color indexed="8"/>
        <rFont val="Times New Roman"/>
        <family val="1"/>
        <charset val="204"/>
      </rPr>
      <t xml:space="preserve"> -  увеличение стоимости основных средств -  ИП Петров - приобретение игрушек; ИП Люберцева - приобретение мебели ( кроваток , шкафчиков, детские строительные модули) ; ООО "Трудовик" - приобретение мебели ( шкафов, горшечницы, стола учебного); ИП Рямов - приобретение стульев ; ИП Туманова - приобретение учебных пособий; ИП Закирничный - приобретение шкафчиков для раздевалки ;  ИП Дубина - приобретение солнцезащитных жалюзей ; ИП Бурдин - приобретение кроваток детских;                                                                                                                                                                                                                                                                                                                                </t>
    </r>
    <r>
      <rPr>
        <b/>
        <sz val="11"/>
        <color indexed="8"/>
        <rFont val="Times New Roman"/>
        <family val="1"/>
        <charset val="204"/>
      </rPr>
      <t>Реализация проектов инициативного бюджетирования по направлению "Твой проект": 3 000 000,00 рублей</t>
    </r>
    <r>
      <rPr>
        <sz val="11"/>
        <color indexed="8"/>
        <rFont val="Times New Roman"/>
        <family val="1"/>
        <charset val="204"/>
      </rPr>
      <t xml:space="preserve"> - услуги по содержанию имущества  - ООО "Нью Сити ДВ" - софинансирование 99% благоустройство территорий детских площадок "Твой проект".</t>
    </r>
  </si>
  <si>
    <r>
      <rPr>
        <b/>
        <sz val="11"/>
        <rFont val="Times New Roman"/>
        <family val="1"/>
        <charset val="204"/>
      </rPr>
      <t>За счет средств местного бюджета: 17 980 198,31,00</t>
    </r>
    <r>
      <rPr>
        <sz val="11"/>
        <rFont val="Times New Roman"/>
        <family val="1"/>
        <charset val="204"/>
      </rPr>
      <t xml:space="preserve">                                                                                                                                                                                                                                                                                                                                                                   </t>
    </r>
    <r>
      <rPr>
        <b/>
        <sz val="11"/>
        <rFont val="Times New Roman"/>
        <family val="1"/>
        <charset val="204"/>
      </rPr>
      <t>Субсидии бюджетным учреждениям  на финансовое обеспечение 17 414 180,80</t>
    </r>
    <r>
      <rPr>
        <sz val="11"/>
        <rFont val="Times New Roman"/>
        <family val="1"/>
        <charset val="204"/>
      </rPr>
      <t xml:space="preserve"> : заработная плата работников -  15 633 348,31; прочая закупка товаров, работ, услуг для обеспечения государственных (муниципальных) нужд 1 780 832,49 (услуги связи -227 359,67; комунальные услуги- 324 984,72 ПАО "Дальэнергосбыт" эл. энергия ;  КГУП "Примтеплоэнерго" - отопление;  услуги по содержанию имущества 98 105,11 ИП Овчинников - заправка картриджа ; ООО "Примавтоматика"  техническое обслуживание установки автоматической пожарной сигнализации; КГУП "Приморский экологический оператор" - обращение с твердыми коммунальными отходами, ИП Жарков -  ремонт и техническое обслуживание принтера, ГПХ - услуги по ремонту здания ; прочие услуги - 559 725,36  ИП Иванов - услуги по восстановлению базы данных, подписка на информационно-технологическое сопровождение(1С Предприятия) ,абонентское обслуживание программных продуктов(1С Предприятия),  услуги по подключению сервиса 1С-отчетность, ООО МЕДИАНА - консультация по программе 1С, ООО "Апогей ВЛД" -  услуги по информационному обслуживанию программных продуктов 1С , КРАЕВОЙ </t>
    </r>
  </si>
  <si>
    <r>
      <t xml:space="preserve">ЦЕНТР ОХРАНЫ ТРУДА АНОО ДПО - обучение по программе"Охрана труда","Пожарно-технический минимум","Обучение мерам пожарной безопасности", ГПХ - (услуги по сопровож.программных комплексов), ООО "МЦФЭР-пресс" - база данных "Учет в учреждении"электроннвая версия журнала , НОЧУ ОДПО "Актион- МЦФЭР" - образовательная услуга по программе доп.профес.образования(повышение квалификации), ООО "Центр обучения противодействия коррупции" - образ.услуга повышение квалификации (предупреждение коррупции в организациях), ООО МЕДИАНА - консультация по программе 1С , ООО "Регионинфосервис" - простая неисключительная лицензия на использование Справочной Системы"Система Госфинансы Плюс", АНО ДПО "НИКО" - образ.услуги (курс обуч"Эксперная оценка качества дош.образ.и услуг по присмотру и уходу с испол.инструментария МКДО", ООО "АЛЬФАЦЕНТР" - информационные услуги , КГБУЗ "Арсеньевская ГБ" - предрейсовый (послерейсовый) медицинский осмотр водителей; прочие расходы  850,00 (оплата штрафов госпошлины  по исполнительным листам, пени); увеличение стоимости материальных запасов - 569 807,63 АО " ННК-Приморнефтепродукт"- приобретение ГСМ , ИП Иванов - приобретение скотча,саморезов,розеток,алюминиевого уровня , приобретение перчаток,снеговой лопаты , приобретение линолиума, плинтуса, мягкая самоклеющаяся панель ПВХ , приобретение электродов , лески для триммера, приобретение промывочных шлангов , приобретение замка навесного, кабеля, распределительной коробки , приобретение супер клея,стеклоомывательной жидкости , А/О - возмещение расходов на приобретение строй.материалов, канц.товаров, модема и сим.карты, папок для документов, ватмана,сверло по металлу , гвоздей , аптечки , пистолете для пены , рулетки, грамот, ИП Петров - приобретение канц.товаров (бумаги,папок,карандашей,ручек,скоб,клея), ИП Науменко - приобретение краски, валика, кисти, перчаток;                                                                                                                                                                                                                                                                                                                                                                                                    </t>
    </r>
    <r>
      <rPr>
        <b/>
        <sz val="11"/>
        <rFont val="Times New Roman"/>
        <family val="1"/>
        <charset val="204"/>
      </rPr>
      <t>Субсидии бюджетным учреждениям на иные цели:  увеличение стоимости основных средств - 566 017,51</t>
    </r>
    <r>
      <rPr>
        <sz val="11"/>
        <rFont val="Times New Roman"/>
        <family val="1"/>
        <charset val="204"/>
      </rPr>
      <t xml:space="preserve"> - ИП Иванов  - приобретение бензинового триммера, приобретение шуруповерта, приобретение перфоратора,бензопилы,домкрата, а/о - возмещение расходов на приобретение телефона,  ИП Байрол - приобретение процессора,монитора,жесткого диска,памяти,блока питания,платы, МФУ, принтера, ООО "ДНС Ритейл" - приобретение процессора,памяти,платы,кулера, мониторов, клавиатур, мышь, системных блоков, ИП Люберцева - приобретение шкафа металического.</t>
    </r>
  </si>
  <si>
    <r>
      <rPr>
        <b/>
        <sz val="11"/>
        <color indexed="8"/>
        <rFont val="Times New Roman"/>
        <family val="1"/>
        <charset val="204"/>
      </rPr>
      <t>За счет средств краевого бюджета: 1 844 757,11</t>
    </r>
    <r>
      <rPr>
        <sz val="11"/>
        <color indexed="8"/>
        <rFont val="Times New Roman"/>
        <family val="1"/>
        <charset val="204"/>
      </rPr>
      <t xml:space="preserve"> - ежемесячная денежная выплата молодым специалистам.</t>
    </r>
  </si>
  <si>
    <t>НДС- 11 296 руб., земельный налог -106 501 руб., транспортный налог -31 594 руб, гос.пошлина за регистрацию транспортного средства-1200 руб, изготовление отчетов об оценке рыночной стоимости имущества 156 000 руб. (имущество военного городка № 3 с. Минеральное)., оценка стоимости имущества для передачи в аренду - 225 000 руб. (помещения пер. Почтовый 5, автобус ПАЗ 320402-05, объекты водоснабжения и водоотведения предназначенные для обеспечения потребителей Варфоломеевского сельского поселения, помещение первого этажа в здании аптеки по ул. Советская 44), проведение кадастровых работ-192 000 руб. (с. Новосысоевка, с. Яблоновка, жд.ст Вафоломеевка, с.. Яковлевка),  консультативные услуги по вопросу рыночной стоимости 1 кв. м. жилого помещения -72 000 руб., изготовление технических планов сооружений (3 автодороги с. Новосысоевка, тепловая сеть с. Покровка, бесхозная автодорога с.Пухово Анучиснкого района,  бесхозный подземный кабель ст. Варфоломеевка)-185 000 руб., комплекс кадастровых работ с. Новосысоевка ул. Сухановская 46- 18000, руб., кадастровые работы обьектов водоснабжения Яковлевского  сельского поселения-260 000 руб., страхование странспортных средств 7 944,97 руб., страховая премия  ООО "Росгосстрах"-3000 руб.,технический осмотр 2 130,00 руб., снос здания ДДТ - 120 000 руб.</t>
  </si>
  <si>
    <t xml:space="preserve">Морская лига 4 этап - 1 336,77 руб., Масленница - 8 790,00 руб., Проектная сессия - 3 614,70 руб., Проектная школа Морская лига 6 этап - 1 497,70 руб., "Пространство развития Приморья" - 10 960,00 руб., Направление делегации на краевой этап Морская лига - 22 200,00 руб., Награждение победителей районных этапов Морская лига - 10 827,00 руб., Гагаринская миля - 10 000,00 руб., Направление в Артек - 39 417,00 руб., Направление в край команды на Проектную школу - 30 061,49 руб., Акция "Георгиевская ленточка" - 480,00 руб., Направление команды на брендирование в рамках проекта " Знай край" - 5 096,02 руб., День Рождения РСМ - 8 000,00 руб., Размещение брендинга на здании - 854,00 руб., День молодежи - 9 146,00 руб., Битва хоров - 3 356,00 руб., Поощрение - 5 828,00 руб., Большой пикник - 9 105,00 руб., Турнир по лазертагу - 33 500,00 руб., Игры вне времени - 2 000,00 руб., Кадровая школа РСМ - 4 000,00 руб.,  Делегация сила Приморья в дружбе - 9 463,00 руб., Морская лига - 5 495,50 руб., Акция "Граждане России" - 510,00 руб., Проект Спектр добра - 8 208,30 руб., Конференция РСМ - 8 333,28 руб., Акция "Могила ветерана" - 39 400,00 руб., Акция "Память жива" - 35 264,00 руб., Морская лига - 3 249, 32 руб., Социальные кейсы - 5 245,72 руб., Школа УСУ - 15 715,44 руб., Социальные кейсы - 5 557,36 руб., Снежный десант - 60 000,00 руб., Морская лига - 3 461,14 руб., Награждение по социальным кейсам - 11 558,00 руб., Чудеса под Новый год - 7 420,00 руб., конкурс УСУ - 30 000,00 руб.; Направление делегации на школу КВН г. Арсеньев - 1 597,00 руб., проведение КВН - 21 403,00 руб.; Премия главы - 47 803,00 руб., Награждение конкурс УСУ - 19 318,63 руб., Мастерская Деда Мороза - 20 000,00 руб., Акция "Буду помнить" - 29 987,00 руб., Награждение команд волонтеров - 5 193,51 руб. </t>
  </si>
  <si>
    <t>ИП Ильюшин В.С. - очистка дорог от снега - 938 774,72 руб., АО "Примавтодор" - подсыпка дорог противогололедными материалами - 228 480,00 руб., АО "Примавтодор" - поставка асфальтобетонной смеси - 75 684,00 руб., ООО "7я" - устройство кювета (с. Новосысоевка, ул. Сухановская) - 11 880,00 руб., Гапенко М.М. - очистка от наледи водопропускной трубы (с. Яковлевка, ул. Таежная) - 4 448,50 руб., Щербаков В.И. - доставка водопропуксной трубы (с. Новосысоевка, ул. Ключевая) - 2 198,83 руб., Людный Е.Г. - доставка водопропускной трубы (из с. Минеральное в с. Яковлевка) - 4 384,95 руб., ИП Демин - устройство покрытий из ПГС (с. Яковлевка, ул. Советская) - 90 000,00 руб., ИП Хальченко - монтаж водопропускной трубы (жд. ст. Сысоевка, ул. Шоссейная) - 51 040,00 руб., Одинцов Г.В. - ямочный ремонт - 14 616,50 руб., Пермяков К.П. - расчистка придорожных зон (с. Яковлевка, ул. Киевская) - 7 308,25 руб., Щербаков В.И. - отсыпка ПГС подъезда к кладбищу (с. Новосысоевка, ул. Рабочая) - 21 225,70 руб., ООО "7я" - устройство водопропускной трубы (с. Яковлевка, ул. Фадеева) - 3 960,00 руб.,  ООО "7я" - ямочный ремонт (с. Краснояровка, ул. Центральная и ул. Школьная) - 69 630,00 руб., ООО "7я" - устройство кювета (с. Новосысоевка, ул. Заречная) - 13 860,00 руб., Пермяков К.П. - выкос травы и удаление кустарника на перекрестках (с. Минеральное) - 18 302,40 руб., Бабенко А.А. - выкос травы и удаление кустарника на перекрестках (с. Варфоломеевка) - 10 231,55 руб., ИП Ильюшин - профилирование автодорог - 981 519,68 руб., ИП Самойлюк - перевозка техники для уплотнения грунта автодороги (с. Яковлевка, ул. Кедровая) - 31 800,00 руб., Одинцов - ямочный ремонт асфальтобетонного покрытия - 43 849,50 руб., ИП Кравчук - выкос обочин (с. Яблоновка, с. Загорное, с. Озерное, с. Краснояровка) - 35 200,00 руб., ИП Слинченко - отсыпка ПГС (с. Озерное, ул. Школьная и ул. Комсомольская) - 300 300,00 руб., ИП Гапенко - отсыпка ПГС (с. Яковлевка, ул. 50 лет ВЛКСМ) - 12 320,00 руб., Федоров - отсыпка ПГС (с. Новосысоевка, ул. Заречная) - 36 820,87 руб., Король В.С. - планировка ПГС (с. Николо-Михайловка, ул. Школьная) - 8 769,90 руб.               
ИП Хальченко - планировка скального грунта (с. Яковлевка, ул. Кедровая) - 52 800,00 руб., Пермяков - удаление кустарника и выкос травы на перекрестках (с. Яковлевка) - 11 693,20 руб., Бабенко - выкос травы и удаление кустарника на перекрестках (с. Варфоломеевка) - 21 924,75 руб., ИП Шамрай - отсыпка автодороги - 49 500,00 руб., ООО "7я" - устройство кювета (с. Яковлевка, ул. Полевая) - 19 800,00 руб., ООО "7я" - отсыпка ПГС (с. Яковлевка, ул. Советская) - 86 240,00 руб.,  Вовякова - выкос обочин автодорог (с. Минеральное и с. Покровка) - 26 309,70 руб., Хруневич - очистка мостовых сооружений - 6 583,78 руб., ООО "7я" - устройство кювета (с. Варфоломеевка, ул. Пролетарская; с. Яковлевка, ул. Октябрьская и ул. Киевская) - 41 910,00 руб., Пермяков - очистка придорожных зон (с. Яковлевка, ул. Киевская) - 24 110,87 руб., Пономарчук - отсыпка ПГС (с. Бельцово, ул. Центральная  и ул. Набережная) - 37 990,19 руб., ООО "Сибирцевский ЖК комбинат" - приобретение жб труб - 188 892,50 руб., ООО "Центр организации дорожного движения" - паспортизация автодорог - 265 000,00 руб., АО "Примавтодор" - поставка асфальтобетонной смеси - 75 684,00 руб., ИП Мажуга С.А. - отсыпка дороги (с. Варфоломеевка, пер. Набережый) - 96 000,00 руб., Пономарчук С.С. - устройство водопропускной трубы (с. Яковлевка, ул. Советская) - 4 384,95 руб., ИП Слинченко - отсыпка дороги (ст. Варфоломеевка, ул. Почтовая) - 127 500,00 руб., ООО "Водоканал-сервис" - устройство водопропускной трубы (с. Новосысоевка, ул. Овражная) - 77 000,00 руб., Людный - доставка косилки и измельчителя - 24 835,34 руб., Людный - расчистка обочин (с. Яковлевка, ул. Красноармейская) - 14 616,50 руб., ИП Слинченко - чистка автодорог (Новосысоевское СП) - 121 440,00 руб., ЗАО "Лит" - изготовление бланков строгой отчетности - 3 060,00 руб.,  ООО "Центр организации дорожного движения" - раработка КСОДД - 370 000,00 руб., МБУ "Спецслужба Арсеньева" - услуги автогрейдера - 23 692,24 руб., МБУ "Спецслужба Арсеньева" - услуги КДМ - 18 581,52 руб., ООО "Вертекс" - поставка соли - 246 545,22 руб., АО "Примавтодор" - подсыпка дорог ПГМ - 102 227,41 руб., ИП Слинченко - чистка дорог от снега (Варфоломеевское СП) - 242 891,96 руб., ИП Слинченко - чистка дорог от снега (Яковлевское СП и Покровское СП) - 306 255,08 руб., ИП Слинченко - чистка дорог от снега (Яблоновское СП) - 353 777,42 руб., ИП Ильюшин - профилирование автодорог - 581 059,64 руб., ИП Слинченко - устройство выравнивающего слоя из а/б смеси ул. Нагорная, с. Новосысоевка - 413 098,37 руб.</t>
  </si>
  <si>
    <t xml:space="preserve">Организация проведения физкультурно-спортивной и спортивно-массовой работы - 888 774,66 руб.: декада спорта - 6 114,72 руб., направление футбол Спасск-Дальний - 21 864,94 руб., шахматы новички - 1 740,00 руб., направление команды Спасск-Дальний - 17 684,94 руб., кубок Главы хоккей - 47 855,00 руб., шахматы кубок Тигра - 2 200,00 руб., направление команды Лыжня России с. Калиновка - 10 630,83 руб., хоккей закрытие сезона - 37 219,00 руб., зимняя спортакиада - 15 298,21 руб., семейная эстафета - 2 259,70 руб., белая ладья - 2 480,00 руб., направление команды детская Приморская лига н/т - 28 800,00 руб., шахматы новички - 1 790,00 руб., направление команды шахматы белая Ладья - 26 390,00 руб., направление футбольной команды (2007-2008 г.) - 10 889,73 руб., направление футбольной команды (2009-2010 г.) - 10 388,93 руб., шахматы новички - 1 796,00 руб., Колосок - 31 969,00 руб., шахматы - 2 788,00 руб., Президентские состязания - 9 069,50 руб., турнир по шахматам - 96,00 руб., направление команды футбол Локобол - 10 138,93 руб., Президентские игры - 15 586,22 руб., первенство края шахматы - 19 400,00 руб., футбол день России - 11 657,00 руб., дети Азии - 33 446,20 руб., день физкультурника - 25 789,00 руб., направление команды по футболу "Золотая осень" - 5 694,42 руб., турнир по футболу день района - 12 640,00 руб., направление сельские игры ПК - 22 771,70 руб., шахматы день учителя, направление команды по футболу на первенство ПК - 20 967,42 руб., трудовые коллективы - 25 027,17 руб., настольный теннис с. Новосысоевка - 1 620,36 руб., шахматы Кавалерово - 35 264,00 руб., шахматы день Народного единства - 2 522,00 руб., шахматы г. Владивосток - 3 690,00 руб., направление команды спортсменов - 22 805,19 руб., настольный теннис г. Владивосток - 19 200,00 руб., шахматы среди начинающих шахматистов - 1 750,00 руб., кубок Авиации по хоккею - 23 287,00 руб., спортмероприятия Новогодний марафон - 27 324,00 руб., спартакиада ветеранов в г. Арсеньев - 25 000,00 руб.; Прочие несоциальные выплаты - а/о - возмешение командировочных расходов (проживание) - 4 000,00 руб., увеличение материальных запасов (приобретение ГСМ, возмещение расходов на приобретение наградной продукции; ИП Цапурда- приобретение медалей, грамот, кубков, вымпел) - 106 991,07 руб., страхование участников спартакиады - 968,04 руб.; зимний фестиваль ГТО - 16 494,00 руб., ГТО семейное - 9 220,78 руб., ГТО среди образовательных учреждений - 16 952,57 руб., летний фестиваль - 45 790,65 руб., направление команды ветеранов ГТО - 18 872,00 руб., фестиваль ГТО - 14 580,44 руб.                                                                                                                                                                                                                                                                                    Развитие спортивной инфраструктуры, находящейся в муниципальной собственности: За счет средств местного бюджета 2 971 117,15 руб., субсидии бюджетным учреждениям на финансовое обеспечение 1 707 192,40 руб.: 816 158,03 услуги по содержанию имущества ГПХ  благоустройство хоккейной коробки, ООО "Мои финансы" замена окон спортивного зала  645 094,30 - прочие услуги - КГАУ "ПРИМГОСЭКСПЕРТИЗА" - гос. экспертиза проектной документации в части проверки достоверности определения сметной стоимости (спортивная площадка), ООО "МОНОЛИТ" - выполнение работ по приведению в соответствии сметно-технической документации по спортивной площадке. ООО "ВостокПроектСтрой" - выполнение работ по корректировке сметной документации по объекту капитальный ремонт спортивного зала. Краевое государственное автономное учреждение "Государственная экспертиза проектной документации" - повторная гос. экспертиза проектной документации по объекту (кап. ремонт спортивного зала, а/о-возмещение расходов на страхование участников, ООО "Проектно-диагностическая компания"-разработка проектной документации (ремонт спорт. зала), 134 949,00 руб. - услуги,работы для целей капитальных вложений ООО "Элком"-проект "Дворовая площадка для Воркаута и ГТО" (сборка, установка, доставка-аванс 30%), 106 991,07 руб. - увеличение материальных запасов (а/о-приобретение ГСМ, возмещение расходов на приобретение наградной продукции, ИП Цапурда - приобретение медалей, грамот, кубков, вымпел)                                                                                                                                                                                                                                              За счет средств краевого бюджета 2 085 063,75 руб - увеличение стоимости основных средств (ООО "ТЕХНОЛОГИИ ЗДОРОВЬЯ" - приобретение спорт. инвентаря 99% (палки для скандинавской ходьбы), ИП Калячкин - приобретение снегохода "БУРАН", ИП Богомолов - приобретение спорт. инвентаря, ООО ГК "АБАРОТ" - приобретение модульного здания)                                                                                                                                                        </t>
  </si>
  <si>
    <t>Оплата расходов по обеспечению деятельности в связи с осуществлением переданных государственных полномочий в соответсвии с Законом ПК от 24.12.2018 № 433-КЗ - 678 317,58 руб.; приобретение квартир для детей-сирот, детей оставшихся без попечения родителей - 13 809 082,15 руб.</t>
  </si>
  <si>
    <t>Информация о результатах реализации муниципальных программ Яковлевского муниципального района за 2023 год</t>
  </si>
  <si>
    <t xml:space="preserve"> 48 950 902,01 рублей - расходы на руководство и управление в сфере установленных функций  (содержание Администрации района, финансового управления Администрации ЯМР) (местный бюджет); 4 996 550,00 рублей - дотация на выравнивание бюджетной обеспеченности поселений из районного фонда финансовой поддержки поселений (местный бюджет); 11 203 000,00 рублей - дотация на выравнивание бюджетной обеспеченности поселений из районного фонда финансовой поддержки поселений (краевой бюджет); 1 212 750,00 рублей - дотация на поддержку мер по обеспечению сбалансированности бюджетов сельских поселений (местный бюджет).
</t>
  </si>
  <si>
    <t xml:space="preserve">МКУ "ХОЗУ" (567 075,67 руб.) - обслуживание пожарной сигнализации -  52 520,00 руб.;   приобритение подставок под огнетушители - 7 000,00 руб.; мероприятия по обеспечению пожарной безопасности в населенных пунктах - 100 854,00 руб.; приобритение огнетушителей - 16 000,00 руб.;  приобритение опрыскивателей бензиновых (7), квадрокоптер для выявления термоточек - 371 501,67 руб., дымовые извещатели (40) - 19 200,00 руб.                                                                                                                                                                                                               "Управление культуры" (307 100,00 руб..) - техническое обслуживание пожарных сигнализаций учреждений (МБУ МРДК, МКУ "МБ") - 53 256,00 руб.;установка пожарной сигнализации - 35 544,00 руб.; проверка и перезарядка огнетушителей - 16 820,00 руб.; приобритение  огнетушителей (23) - 36 800,00 руб.; подставки под огнетушители (23) - 14 950,00 руб.; знаки ПБ и планы эвакуации (20) - 54 690,00 руб.; аптечка первой помощи (16) - 27 200,00 руб.; установка железной дверной конструкции (МРДК) - 67 840 руб.                                                                                                                                                                                                                                               МКУ "ЦО и СО" Субсидии бюджетным учреждениям на финансовое обеспечение (3 168 027 72 руб.) -   Услуги по содержанию имущества (929 562,72) - ООО "Примавтоматика" -  - техническое обслуживание системы автоматической пожарной сигнализации МБДОУ "Варфоломеевский д/с, МБДОУ "Детский сад п. Нефтебаза", МБДОУ "ЦРР - д/с с. Новосысоевка", МБДОУ "ЦРР" с. Яковлевка;  ООО "Эксперт" -  контроль качества огнезащитной обработки деревянной констукции, проверка огнетушителей МБДОУ "Детский сад п. Нефтебаза", МБДОУ "ЦРР" с. Новосысоевка, МБДОУ "ЦРР" с. Яковлевка, проверка огнетушителей ОП-4, ОУ-3, зарядка огнетушителя ОП-4, замена шланга к ОП, контроль качества огнезащитной обработки дерева; ООО "Противопожарное общество" - проверка параметров ОТВ огнетушителей;   Прочие услуги (2 152 791,00 руб.) - ООО "Приморавтоматика" - обучение пожарной безопасности СБДОУ "Детский сад п. Нефтебаза", МБДОУ "Варфоломеевский д/с", обучение по пожарно-техническому минимуму МБДОУ "Варфоломеевский д/с"; а/о - возмещение услуг сотовой коипании за сим карту по передаче сигналов радиомониторинга с системы противоп. безопасности МБДОУ "Яковлевская средняя школа"; ООО "Дальстрой" - монтаж и приобритение двери противопожарной МБДОУ "Средняя общеобраз. школа №2 с. Новосысоевка; поставка и монтаж дверей противопожарных, монтаж и приобритение дверей эвакуационных 5 шт. МБДОУ "ЦРР - д/с с. Новосысоевка", МБДОУ "ЦРР" с. Яковлевка; ООО ДВ ЦКБ "Спайдер" - подключение пож. сигнализации к радиомониторингу МБДОУ "Варфоломеевский дс"; ИП "Артамонов" - установка противопожарных дверей МБДОУ СОШ №1 с. Новосысоевка, МБОУ "Яковлевская средняя школа", МБОУ "Варфоломеевская средняя общеобраз. школа № 1, МБОУ "Средняя общеобраз. школа №2 с. Новосысоевка";  Увеличение стоимости материальных запасов (72 424,00 руб.) - ООО "Примавтоматика" - приобритение аккумулятора, пожарных извещателей, приобритение резервного источника питания, приобритение RFO3-ДО извещателя пожарного адресного дымового; ИП Науменко - приобритение тэнов-кэт; Увеличение стоимости прочих материальных запасов (13 250руб.) - ООО "Примавтоиатика" - приобритение аккумуляторов для системы пожарной сигнализации.                       Субсидии бюджетным учреждениям на иные цели (1 035 041,63 руб): увеличение стоимости основных средств (167 846,50 руб.) - ООО "Дальстрой" - приобритение дверей эвакуационных 2 шт.; ИП Дрон Александр Юрьевич - приобритение стенда по пожарной безопасности; ООО "Эксперт" - приобритение огнетушителя МБОУ "Варфоломеевская средняя общеобраз. школа №1; приобритение уневирсального самрспасателя; приобритение 17 огнетушителей МБОУ "Яковлевская средняя школа". Прочие услуги (67 804,70 руб.) -  КГАУ "Государственная экспертиза проектой документации" - гос. экспертиза проект. док. "Кап. ремонт системы пож. сигнализации опов. управл. эвакуац. людей при пож. МБДОУ "Варфоломеевский д/с"; МБОУ "Яковлевская средняя школа"; Услуги, работы для капитальных вложений (799 390,43 руб.) - ИП Сорвенков Алексей Николаевич - рабрты по капитальному ремонту системы пожарной сигнализации.                                                  </t>
  </si>
  <si>
    <t xml:space="preserve">МКУ "ХОЗУ" (434 893,00 руб.) -  приобритение - стиральная машина (1) - 37 999,00 руб., бензогенератор (1) - 231 800,00 руб, подушки (20), одеяла (20), матрацы (20), тапочки одноразовые (26), полотенца (40) - 64 900,00 руб.; вода бутилированная (345 литров) - 6 494,00 руб.; приобритение табличек "Купание запрещено" (30), "Осторожно! Тонкий лед!" (30) - 93 700,00 руб. </t>
  </si>
  <si>
    <t>Предоставление субсидий - 5 631 453,29 руб.</t>
  </si>
  <si>
    <t>500 000,00</t>
  </si>
  <si>
    <t>1 418 350,00</t>
  </si>
  <si>
    <t>Проектная сессия Спектр добра - 16 970,70 руб.,  Морская Лига 4 тур - 3000,00 руб., Школа спектр добра - 24 139,12 руб.,  5 тур морской лиги - 3558,81 руб., Школа просветителей - 3000,00 руб.,  6 тур Морской лиги - 2061,51 руб. , Фестиваль Школьная весна - 36 778,90 руб., Форум молодежи - 24 614,84 руб., день рождения РСМ - 11 900,00 руб., Тренинг марафон - 21 039,34 руб.,  Поощрение Весенняя неделя добра - 7 940,01 руб., День района - 23000,00 руб., событийная мастерская - 20772,26 руб., 1 тур Морской лиги - 6542,75 руб., Школа лидерства - 29 870, 18 руб., 2 тур Морской лиги - 7 918,45 руб. Форум Море добра - 42 500,00 руб., Мастерская Деда Мороза - 44 000, 00 руб., Квартирник - 27 132, 19 руб., Поощрение Марафон добра - 45 000, 00 руб., КВН - 28800,00 руб.,Конкурс видеороликов - 38 411,64 руб.                                                                                                                                                                                                                                                                                                           КВН Спасск-Дальний - 2 612,22 руб., Фестиваль КВН - 13 347,38 руб., КВН Артем - 14 320,70, КВН Арсеньев - 6 863,85 руб.,КВН - 12 855, 85 руб.                                                                  Открытие отделения Движение первых - 2260,49 руб., поощрение за участие в конкурсе Менделеева - 4999,00 руб.,  поощрение Морская Лига - 15 836,00 руб.,, акция " Мы граждане России " - 2500,00 руб., Премия главы - 68 964,00 руб. Треннинг марафон - 9498,87 руб., направление на семинар - 14000,00 руб., снежный десант - 104 000 руб., Поощрение Марафон добра - 37 000 руб., акция "Мы вместе" - 34000,00 руб, акция "Буду помнить" - 27 345,00 руб., Акция "Сила Приморья в дружбе" - 18 867, 44 руб.</t>
  </si>
  <si>
    <t>Закупка надувных фигур для игры в лазертаг - 88 800,00 руб.</t>
  </si>
  <si>
    <t xml:space="preserve">отдельное мероприятие </t>
  </si>
  <si>
    <t>Мероприятия по содержанию площадок (мест) накопления твердых коммунальных отходов</t>
  </si>
  <si>
    <t>Мероприятия по получению положительных экспертных заключений о санитарно-эпидемиологической экспертизе на места размещения площадок (мест) накопления твердых коммунальных отходов</t>
  </si>
  <si>
    <t xml:space="preserve"> 1. Потребление электроэнергии уличного освещения с. Яковлевка- 471 016,65 руб. ( ПАО "Дальневосточная энергетическая компания"); вывоз мусора территории кладбища с. Новосысоевка-27 500,00 руб. (ИП ГКФХ Марущенко А.А.); услуги спец техники по отсыпке и планировке скального грунта на территории кладбища с. Яблоновка- 111 100,00 руб. (ИП Кравчук П.А.); расходные материалы для ремонта освещения с. Яковлевка-103 360,00 руб. (ИП Тетерина Е.Л.)  инвентаризация кладбиц Варфоломеевского сельского поселения-991 235,84 руб.(ООО "Примритуалсервис");  услуги автовышки для замены ламп уличного освещения -36 330,00 руб. (ИП Артамонов А.В.).    </t>
  </si>
  <si>
    <t xml:space="preserve">1. Потребление электроэнергии ТП ст. Сысоевка, скважины с. Минеральное, с. Покровка, с. Новосысоевка,  модуля очистки воды ст. Варфоломеевка  - 1 165 720,45 руб.( ПАО "Дальневосточная энергетическая компания"); обслуживание водозаборной скважины с. Новосысоевка-188 292,00 руб. (Хруневич Ю.М.); обслуживание водопроводной сети жд. ст.Сысоевка-89 700,00руб. (Котенко И.И.);  иследования воды на модуле очистки, колодцы с. Андреевка, скважина ПР-873 ст. Сысоевка-112 761,88 руб. (Центр гигиены и эпидемиологии в Приморском крае);  перезагрузка двух колонн обезжелезивания жд ст.Варфоломеевка ул. Почтовая,50 -598 800,00 руб. (ООО "Сервис- Групп"); обслуживание модуля очистки воды жд ст.Варфоломеевка ул. Почтовая,50 — 11 041,00 руб. (ООО "Сервис- Групп"); расходные материала для модуля очистки воды ж.д. ст. Варфоломеевка-439 794,00 руб. ( ООО "Сервис-Групп"); обслуживание модуля очистки воды ст. Варфоломеевка- 521 778,84руб. (КГУП "Примтеплоэнерго"); эксплуатация и техобслуживание станции  биологической очистки сточных хозяйственно-бытовых вод производительностью 120 м с.Яковлевка у.Цетральная 22 б -144 000,00руб. (ООО "Водоканал-Сервис"); абоненская плата, хранение архива   -14 300,00,00 руб. (ПАО "Ростелеком"); материалы для ремонта колонок (фитинги, втулки)-20 143,92 руб. (ООО "Арскольд-Сервис"); приобретение шлангов для колонок с. Новосысоевка-2 425,00 руб.;  оказание транспортных услуг для проведения ремонтных работ на модуле очистки воды ст. Варфоломеевка-6 375,00руб. (ООО УК "Стрелец"); услуги автокрана при замене глубинного насоса на модуле очистки воды ст. Варфоломеевка -14 950,00 руб. (Ткач Ю.М.);   услуги экскаватора при аварийном ремонте сети водопровода с. Новосысоевка, ул. Комсомольская -20 000,00 руб. (ИП Демин И.Ю.);  сварочные работы по аварийному ремонту водопровода сю Новосысоевка, ул. Комсомольская-10 000,00 руб.( ИП ГКФХ Марущенко А.А.); услуги автокрана при ремонте  колодца с. Андреевка ул, Центральная-14 950,00руб. (Людный Е.Г.); преобретение насосов погружных, мешков сменных-228 021,48 руб. (ООО ТД "Аквадом"); приобретение трубы гофрированной для  колодца с. Андреевка ул, Центральная-274 000,00руб.( ИП Воинова Е.А.); приобретение трубы гофрированной для  колодца с. Николо-Михайловка-411 000,00руб.( ИП Воинова Е.А.);  ремонт питьевого шахтного колодца с. Андреевка ул. Центральная-37 362,00 руб. (Бабенко А.А.); ремонт питьевого шахтного колодца с. Н-Михайловка- 109 083,00 руб. (Бабенко А.А.); работы по очистке шахты колодца с. Н-Михайловка - 20 000,00 руб. (ИП Анисимова В.В.); стройматериалы для ремонта колодца с. Н-Михайловка, ул. Центральная- 44 232,00 руб. (ИП Иванов А.В.);приобретения насоса дренажного на колодец с. Н-Михайловка, ул. Центральная-7 995,60 руб. (ООО "Мегатрейд");  ремонт питьевого шахтного колодца с. Варфоломеевка пер. Колхозный,7 — 89 661,00 руб. (Бабенко А.А.); ремонт навеса с покраской колодца с. Новосысоевка, ул. Советская, 23- 59 800,00 руб. (Бабенко А.А.); откачка и дезинфекция колодцев с. Краснояровка -11 960,00 руб. (Казарцева Е.В); демонтаж колец и монтаж новых колец шахты колодца с. Новосысоевка ул. Советская ,23 - 74 750,00 руб (Возняк В.М.);  кап. ремонт колодца с. Новосысоевка, ул. Железнодорожная,5а - 183 898,00 руб. (Возняк В.М., Бабенко А.А.);  госэкспертиза в форме экспертного сопровождения в отношении объекта кап. строительства «Строительство водовода централизованной системы водоснабжения. Новосысоевка» 325 730,27 руб. (КГАУ «Примгосэкспертиза»); авторский надзор за строительством объекта «Выполнение работ по стр-ву водовода централизованной системы водоснабжения Новосысоевского сельского поселения»- 300 000,00 руб. (ООО «ГеоСфера»); корректировка (разработка) разделов проектной документации «Строительство водовода централизованной системы водоснабжения Новосысоевского сельского поселения (ж.д. ст. Сысоевка с. Новосысоевка)- 795 000,00 руб. (ООО «ГеоСфера»); поставка оборудования- трубная часть котла водогрейная УВК-1,0 на котельную №1 с. Яковлевка-1 172 216,67 руб. (ООО «Завод котельного оборудования»ДАЛЬСТАМ»); капитальный ремонт павильона скважины № 857 с. Покровка ул. Кооперативная,19С-117 591,92 руб. (ООО "Водоканал-Сервис"); капитальный ремонт водопроводной сети с.Яковлевка ул. Советская 79,79А  (85 п.м.) -116 967,26 руб. (ООО "Водоканал-Сервис"); капитальный ремонт участка водопроводной сети по ул. Советская в с. Яковлевка от дома № 87 до дома № 117а (590 п.м.) -1 122 094,93 руб. (ООО "Водоканал-Сервис"); капитальный ремонт смотровых колодцев на централизованных сетях водоотведения по ул. Ленинская 26-28 с. Яковлевка- 69 061,20 руб. (ИП Сауленко Е. А.); работы по устройству водоразборной колонки ул. Набережная с. Яковлевка- 597 300,00 руб. (ООО "КРУГ"); резервный генератор на скважину  "Заря" с. Яковлевка-565 000,00 руб. </t>
  </si>
  <si>
    <t>Обеспечено дровами 27 подворий в объеме 180,34 м3</t>
  </si>
  <si>
    <t>Проектирование и строительство объектов коммунальной инфраструктуры</t>
  </si>
  <si>
    <t>Завершен 1 этап работ.  Проведены топографические, геолого-экологические и геофизические  работы по объекту «Поиски и оценка подземных вод для обеспечения  водоснабжения территории ст. Варфоломеевка Яковлевского муниципального округа Приморского края (Участок Варфоломеевка)» - 2 264 245,00 руб. (ООО "Водоканал-Сервис").</t>
  </si>
  <si>
    <t xml:space="preserve">Проводилась консультационная работа с гражданами, желающими участвовать в программе, информация размещалась на сайте  Яковлевского муниципального округа , в газете "Сельский труженик",формирование и предоставление в Министерство сельского хозяйства ПК список  граждан, желающих улучшить жилищные условия. В 2023 году граждане, участники программы, не включены в сводный список  участников мероприятий – получателей социальной выплаты
на реализацию мероприятий по улучшению жилищных условий граждан, проживающих на сельских территориях, согласно  приказу министерства
сельского хозяйства
Приморского края
</t>
  </si>
  <si>
    <t>Велась работа по разъяснению сельхозтоваропроизводителям порядков и правил получения государственной поддержки, производились консультации по улучшению с/х деятельности, оказывалась помощь при подготовке ежеквартальных и годовых отчетов. 26.12.2023 г. было  проведено совещание по итогам работы предприятий агропромышленного комплекса Яковлевского муниципального округа, наградили грамотами и подарочными сертификатами 20 работников сельскохозяйственных   предприятий.</t>
  </si>
  <si>
    <t>Подпрограмма № 1</t>
  </si>
  <si>
    <t>«Устойчивое развитие сельских территорий в Яковлевском  муниципальном районе» на 2019-2025 годы</t>
  </si>
  <si>
    <t>местный бюджет</t>
  </si>
  <si>
    <t>краевой бюджет</t>
  </si>
  <si>
    <t xml:space="preserve">Филиал «Северный» АО «Примавтодор» смеси асфальтобетонные — 14 137,20 руб.; АО"Примавтодор"- поставка асфальтобетонной смеси- 141 372,00 руб.; АО "Примавтодор"- услуги спецтехники при ямочном ремонте- 82 604,40руб.; Филиал «Северный» АО «Примавтодор» предоставление транспорта и механизмов для содержания дорог — 8 695,20 руб.; ИП "Ильюшин В.С." очистка дорог от снега - 291 900,00 руб.; ООО "7я" углубление кювета ул.Ангарная ст.Варфоломеевка и планировка скального грунта ул.Вокзальная с.Минеральное- 217 200,00 руб.; ООО "7я"- ремонт водопропускной трубы ул.Набережная с.Варфоломеевка- 6 600,00 руб.; Пономарчук С.С.- ремонт водопропускной трубы ул.Карпатовкая с.Яковлевка- 9 713,60 руб.; ООО "7я"- очистка кюветов ул.Советская и ул.Ленинская с.Яковлевка- 34 650,00 руб.;Ткач Ю.М. доставка водопропускной трубы на а/дороге с. Н-Михайловка-19 500,00 руб.; Бабенко А.А. выкос травы и удаление кустарника на а/дороге с. Варфоломеевка-16 510,00 руб.; МБУ "Спецслужба Арсеньев"- услуги автогрейдера- 23 692,24 руб.; СПК «Яковлевский» вырубка кустарника для обеспечения безопасности на перекрестках автодорог с. Яковлевка-25 000,00 руб.; Мальцева Е.Ю. составление сметных расчетов по ремонту автодорог-5 239,00 руб.; ИП Марущенко А.А.- ремонт водопропускной трубы ул.Югоовражная с. Новосысоевка- 7 700,00руб.; ИП Кравчук П.А. услуги спецтехники по очистке и углублению кювета, отсыпке и планировке скального грунта на автодороге ул. Зеленая, с. Яблоновка-146 300,00 руб.; Хруневич Ю.М. вырубка кустарника на перекрестках а/дорог с. Новосысоевка-10 465,00 руб.; ООО "Центр организации дорожного движения" - разработка проекта организации дорожного движения Варфоломеевского сельского поселения - 332 085,00 руб.; Вовякова Е.М. механизированный выкос травы на обочинах а/дорог местного значения Покровского сельского поселения-32 890,00 руб.; ИП Цапурда О.И.- изготовление информационного стенда- 8 300,00 руб.; ООО «Искра Утилизация отходов» доставка водопропускной трубы-15 000,00 руб.; ИП ГКФХ Марущенко А.А. работы по ремонту водопропускной трубы на автодороге ул. Рабочая с. Новосысоевка - 23 000,00 руб.; ИП Кравчук П.А. - услуги спецтехники по планировке и отсыпке песчано-гравийной смесью автодороги ул. Таежная, с. Бельцово - 127 000,00 руб.; ИП ГКФХ Марущенко А.А. - работы по очистке кювета ул. Строителей в с. Яковлевка - 62 260,00 руб.; Найденко О.А. расчистка придорожных зон с. Бельцово ул. Таежная от древесины и кустарника-7 475,00 руб.;                                        </t>
  </si>
  <si>
    <t>Пермяков К.П. - установка дорожных знаков - 25 447,50 руб.;  ИП Иванова - нанесение дорожной разметки - 182 668,00 руб.; ООО "Владзнак" - поставка дорожных знаков -17 100,00 руб.; ИП Пустовит - устройство пешеходных дорожек по ул. Ленинская, с. Яковлевка - 416 368,24 руб.                                                                                ИП Пустовит С.В.  выполнение работ по устройству пешеходных дорожек с.Яковлевка - 3 104 701,94 руб.</t>
  </si>
  <si>
    <t>ИП Слинченко Сергей Александрович - работы по ремонту участка автодороги "Старосысоевка-Нефтебаза" - 1 213 497,60 руб.; ИП Папикян А.А. работы по ремонту участка автодороги «Старосысоевка-Нефтебаза» - 2 790 120,00 руб.; ИП Демин И.Ю. - Выполнение работ по ремонту участка автодороги «Старосысоевка-Нефтебаза» - 5 197 638,00 руб.; ИП Демин И.Ю. - Работы по ремонту автодорог местного значения на территории Яковлевского района - 5 578 801,20 руб.; ИП Торосян С.Н. - работы по ремонту автодорог на территории Яковлевского муниципального района (с. Новосысоевка - ул. Нагорная; с. Варфоломеевка - ул. Завитая; с. Яковлевка - ул. Киевская) - 50 505,05 руб. - 5 000 000,00 руб.; ИП Слинченко С.А. - работы по ремонту участка автодороги "Старосысоевка-Нефтебаза" ЯМО - 461 030, 95 руб.</t>
  </si>
  <si>
    <t>Проектирование и строительство автомобильных дорог общего пользования</t>
  </si>
  <si>
    <t>всего</t>
  </si>
  <si>
    <t xml:space="preserve">ООО "Техносейл"- поставка прицепного пескоразбрасывателя- 993 650,00 руб.; ООО "Дальневосточный Автоцентр"- приобретение запчастей- 13 120,00 руб.; ООО "Карьерные машины" - приобретение автогрейдера - 10 248 500,00 руб. </t>
  </si>
  <si>
    <t xml:space="preserve">ООО "АвтоАльянс"- оказание услуг по осуществлению регулярных пассажирских перевозок по муниципальным маршрутам - 3 259 406,04 руб.; ИП Туртыгин В.В. - замена блока тахографа на а/м ПАЗ 320402-05 - 30 000,00 руб.; ИП Туртыгин В.В. - капитальный ремонт топливной системы а/м ПАЗ 320402-05 - 152 100,00 руб.; ИП Одинцов Г.В. - приобретение материалов (клапан) автобус ПАЗ - 10 000,00 руб. </t>
  </si>
  <si>
    <t xml:space="preserve">Выплата доплат к пенсии за выслугу лет муниципальным служащим Яковлевского района - 3 034 744,86 руб.                                                                                                                    Всего 130 000,00  руб., в т.ч.: Расходы на ритуальные услуги (приобретение венков, траурных лент) - 8 674,00 руб.; подписка на 2-е полугодие - 38 785,26 руб.; расходы на проведение праздничных мероприятий, посвященных 78-й годовщине Победы в ВОВ - 8 306,78 руб.; приобретение цветов на вручение в связи с принятием присяги Главой ЯМО - 1700,00 руб., приобретение цветов для возложения к памятнику участникам лоальных войн и военных конфликтов - 720,00 руб.; подписка на 1-е полугодие 2024 года - 42 736,74 руб., поощрение Почетных граждан Яковлевского района - 9 243,00 руб., мероприятие в клубе "Добрые встречи" - 3 699,74 руб., проведение мероприятия, повященного Дню пожилого человека - 4188,89 руб., проведение праздничного мероприятия, посвященного Дню матери - 4183,60 руб., приобретение подарочных наборов для ветеранского актива и Почетных граждан Яковлевского района - 7761,99 руб.
</t>
  </si>
  <si>
    <t xml:space="preserve">Поддержка семей и детей, оставшихся на попечении 31 986 035,92 руб. </t>
  </si>
  <si>
    <t>72 857,02</t>
  </si>
  <si>
    <t>2 601 819,00</t>
  </si>
  <si>
    <t>1 326 824,99</t>
  </si>
  <si>
    <t xml:space="preserve">За счет средств местного бюджета: 72 247,68 руб. - компенсация части родительской платы родителям; 609,34 руб. - комиссионный сбор за услуги банка по перечислению компенсации родительской платы.   За счет средств краевого бюджета: 1 317 438,66 руб.- компенсация части родительской платы родителям; 9 386,33 руб.- комиссионный сбор за услуги банка по перечислению компенсации родительской платы  </t>
  </si>
  <si>
    <t>Ежегодное повышение квалификации муниципальных служащих,  - 13 чел. на сумму 27300,00 руб.; Обучение муниципальных служащих, впервые поступивших на муниципальную службу - 1 чел. на сумму 2700,00 руб.</t>
  </si>
  <si>
    <t>Антикоррупционная пропаганда, вовлечение кадровых, материальных, информационных и других ресурсов</t>
  </si>
  <si>
    <t>Лазертаг - 44 772,00 руб. , Шахматы - 1800,00 руб., кубок главы по хоккею - 55 499,00 руб., Лыжня россии г. Арсеньев - 20 337,70 руб., Турнир Миненка - 58 495,00 руб., Лыжня России Яковлевка - 12 897,48 руб., Шахматы День Защитника - 3000,00 руб., турнир по мини-футболу - 16 374,00 руб., Шахматы - 4600,00 руб. , Масленица - 5000,00 руб., Белая ладья - 12 550,00 руб., Шахматы 8 марта - 3000,00 руб., настольный теннис ДВФО - 52770,00 руб., Мини футбол Спасск - 23062,32 руб.   Игры ГТО - 78 542,07 руб., Спасск футбол - 17042,80 руб., Допризывник - 18 402,39 руб., Шахматы - 3000,00 руб., настольный теннис Уссурийск - 7200,00 руб., Президенсткие состязания - 40 663,00 руб., футбол - 15705,52 руб., Шахматы - 3300,00 руб., футбол Уссурийск - 30 901,92 руб.,  турнир по мини футболу - 28 375,36 руб., майский ЗаБег - 10 500,00 руб., Зарница - 2070,00 руб., шахматы - 3800,00 руб., Президентские игры - 47 077,99 руб., закупка формы - 52 088,31 руб., майские шахматы - 1800,00 руб., спартакиада дошкольников - 15844,00 руб., Локобол - 16 970,00 руб., шахматы Первенство - 19 250,00 руб., Сельские игры - 76 083,28 руб., форма - 47 790,00 руб. , закупка спортивных костюмов - 126 331,87 руб.,                                                                                                                                                                                                                                                                                                                Дети Приморья - 42 000,00 руб., Спасск футбол - 15800,00 руб., День физкультурника - 80000,00 руб., шахматы - 17318,00 руб., Семейный ГТО - 45000,00 руб., Спартакиада - 53000,00 руб.турнир по футболу - 28000,00 руб., турнир по бадминтону - 18882,00 руб., настольный теннис - 33800,00 руб., День района - 26 583,35 руб., трудовые коллективы - 37 050,00 руб., шахматы - 3615,32 руб. , Ветераны ПК спартакиада - 23208,80 руб., Настольный теннис - 14325,00 руб., Спасс футбол - 20343,15 руб., Футбол - 14266,89 руб.                                                                                                                                                                                                                                                 За счет средств местного бюджета  рублей 307 415,79 + Субсидии бюджетным учреждениям на финансовое обеспечение 307 415,79 рублей: Прочие несоциальные выплаты (а/о возмещение расходов на приобр.питания спортсменов - 9 000,00; Прочие услуги 77 616,00 (а/о - возмещение расходов на приобр. ГСМ, питание спортсменов; возмещение расходов на страхование от несч.случ. участников сорев., возмещение расходов на направление команды спортсменов для участия в фестивале ГТО); Увеличенпие стоимости материальных запасов (а/о - возмещение расходов на приобретение сладких призов - 11 766,67; приобретение ГСМ, возмещение расходов на наприавление команды спортсменов для участия в фестивале ГТО - 136 415,12; приобретение одноразовой посуды - 331,00); (ИП-Цапруда - приобретение медалей, грамот, кубков, выпел - 72 287,00)                                                                                                                                                                                                           Зимний ГТО - 16 764,00 руб.,  ГТО всей семьей - 26 890,00 руб. , Семйеёный ГТО - 11 408,09 руб., ГТО трудовых коллективов - 12 008,07 руб. , Летний фестиваль ГТО - 12,386,00 руб.                                                                                                                                                                                                                                                                                                                 За счет средств местного бюджета 141 137,36 рублей: Субсидии бюджетным учреждениям на иные цели 141 137,36: прочие услуги - 141 137,36 (КГАУ Государственная экспертиза проектной документации - гос.экспертиза проектной док строительство фут поля с. Яковлевка                                                                                         За счет средств местного бюджета - 140 000,00 руб. Прочие услуги: 140 000,00 (ООО Проектно-диагностическая компания - разработка проектно-сметной документации (устройство спортивной площадки), проведение негосударственной экспертизы (устройство спортивной площадки)                                                                       За счет средств местного бюджета. ( ИП - Иванов - Приобретение дверей, межкомнатных 9 шт., входных 2 шт. - 115 250,00 руб.)                                                                            За счет средств местного бюджета 422 900,00 рублей: Субсидии бюджетным учреждениям на иные цели: средств основных - 422 900,00 (ООО МАГНУМ - приобретение оружия учебно-списанное Автомат Калашникова, ИП - Шипова - приобретение спорт.инвентаря (мяч д/наст. тенниса), скакалки, мячи: футбольный, баскетбольный, волейбольный                                                                                                                                                                                                                                                                                   За счет средств местного бюджета - 450 000,00 руб. Прочие услуги: 450 000,00 руб (ИП - Демин -выполнение работ по установке спортивной площадки). Субсидия бюджетным учреждениям на иные цели 490 000,00 (ООО Проектно-диагностическая компания - разработка проектно-сметной документации (Устройство гимнастической площадки) (ООО ВладЭксперт - проведение негосударственной экспертизы проектной документации                                                                    За счет средств местного бюджета 22 462,86 руб. Субсидии бюджетным учреждениям на финансовое обеспечение: прочие услуги - 22 462,86 (ГПХ - услуги инструктора по спорту 1%) счет средств краевого бюджета 114 910,90 руб.; бюджетным учреждениям на финансовое обеспечение: прочие услуги - 114 910,90 (ГПХ- услуги инструктора по спорту 99%)                                                                                                                                                                                                                                                         За счет средств местного бюджета - 18 000,00 рублей (ремонт, реконструкция спортивных сооружений)                                                                                                                            За счет средств местного бюджета 140 000,00 руб. Прочие услуги: 140 000,00 (ООО Проектно-диагностическая компания - разработка проектной документации (устройство спортивной площадки)                                                                                                                                                                                                                                                                 За счет средств местного бюджета 181 210,19 рублей :                                                                                                                                                                                                          Субсидии бюджетным учреждениям  на финансовое обеспечение: транспортные услуги - 114 500,00 - ( ООО "СОЮЗ" -доставка модульного здания);                                                                                                                       Субсидии бюджетным учреждениям на иные цели 181 210,19:                                                                                                                                                                                            Увеличение стоимости основных средств - 66 610,19 - ( ИП Богомолов - риобретение лыж, палок, ботинок, приобретение стеллажа для лыж двухсторонних, приобретение палок для занятий скандинавской ходьбой,приобретение коньков для фигурного катания;  ООО "ЧУГУЕВСКИЙ АГРОСНАБ" - риобретение резака, приобретение снегохода "Буран", приобретение бороны ; ООО "СОЮЗ" - модульное здание (софинансирование 1%мест.бюджет) ; ООО "Марафон-Электро" - приобретение электроной система хронометража; ИП Щербак - риобретение 10 пар лыж, палок, креплений                                                                                                                                          За счет средств краевого бюджета  рублей 2 606 175,00                                                                                                                                                                                                      Увеличение стоимости основных средств - 2 606 175,00 - ((ИП Богомолов - приобретение спорт.инвенторя, приобретение стеллажей д/лыж, приобретение палок для занятий скандинавской ходьбой, приобретение коньков для фигурного катания краев.бюджет; ООО "ЧУГУЕВСКИЙ АГРОСНАБ"  - приобретение бороны, приобретение резака, приобретение снегохода;  ООО "СОЮЗ" - приобретение модульного здания краев.бюджет; ООО "Марафон-Электро" - приобретение электронной системы хронометража краев.бюджет за июнь.   За счет средств местного бюджета 5 912 170,12. Субсидии бюджетным учреждениям на иные цели: прочие работы, услуги - 199 000,00 (ООО ВладЭксперт - негосударственная экспертиза проектной документации (устройство спорт площадки; ООО Проектно-диагностическая компания - расчет на разработку проектно-сметной документации (устройство спорт площ. Услуги работы для целей капитальных вложений - 5 188 170,12 (ИП Мишунин - услуги повыполнению работ (устройство спорт площадки) МБОУ "СОШ "2 с. Новосысоевка (ООО МТО - Муниципальный контракт № 0320300148323000001 от 24.27.2023 Выполнение работ "устройство площадки на территории МБОУ "СОШ №2 с. Новосысоевка ИКЗ: 233253500395025350100100020014399243 (ООО ЭЛКОМ Контракт "1520619 от 04.10.2022 года - проект Дворовая площадка для Воркаута и ГТО сборка (установка) доставка) 525 000,00 Увеличение стоимости основных средств ООО ЭЛКОМ - приобретение бесшовного резинового покрытия в целях кап.ремонта; услуги по подготовке твердого бетонного основания.                                                                                                                                                                                                                          За счет средств местного бюджета - 255 145,60. Субсидии бюджетным учреждениям на иные цели: Прочие работы, услуги - 255 145,60 (КГАУ Госуд экспертиза проеткной документации - гос. Эскпертиза проектной документации по кап.ремонту спортивного зала МБОУ СОШ №1 с. Варфоломеевка, МБОУ "СОШ с. Яковлевка".  За счет средств местного бюджета 170 000,00 рублей. Услуги - 170 000,00 руб (ООО Проектно-диагностическая компания - разработка проектно-сметной документации (устройство спортивной площадки) МБОУ "Яковлевская средняя школа" ООО ВладЭксперт - проведение негосударственной экспертизы(устройство спортивной площадки). ИП Демин, выполнение работ по установке спортивной площадки - 530 000,00 руб.                                                                                                                                                                                                                                            Муниципальный контракт № 0120300003223000012 от 14 марта 2023 г. на выполнение работ по реализации проекта-победителя конкурсного отбора в рамках реализации проекта инициативного бюджетирования по направлению «Твой проект» обустройство детской площадки по адресу: с.Яковлевка, ул. Центральная дома 18,20 ИКЗ 233253500072625350100100280024399244 - 3 836 296,12 руб.</t>
  </si>
  <si>
    <t>Предоставление субсидии на приобретение жилья 1 молодой семье - 1 918  350 руб.</t>
  </si>
  <si>
    <t>Поддержка социально-ориенитрованных некоммерческих организаций</t>
  </si>
  <si>
    <t>Субсидии некоммерческим организациям (за исключением государственных (муниципальных) учреждений, государственных корпораций, государственных (омпаний), публично-правовых компаний) - 365 607,81 руб.</t>
  </si>
  <si>
    <t xml:space="preserve">Расходы на обеспечение деятельности МКУ "Управление культуры" исполнено:   5 467 864,12 руб. (заработная плата, взносы по обязательному соцальному страхованию на выплаты по оплате  и иные выплаты работникам учреждений, командировочные - 4 877 745,41 руб.,  услуги связи, прочие работы (сопровождение программого обеспечения, обслуживание программы 1С, оплата по договору ГПХ) - 450 523,71 руб., приобретение ГСМ, принтера, комплектующих материалов - 138 795,00 руб., оплата госпошлины - 800,0 0руб. </t>
  </si>
  <si>
    <t>Проведение акции "Свеча памяти", посвященной 80-летию Сталинградской битвы (приобретение свечей, цветная распечатка) - 5 072,00 руб.; проведение вечера-встречи с членами семей военнослужащих - участников СВО (продукты питания) -3 889,80  руб., проведение районного фестиваля "Солдатская песня" (дипломы, эмблемы, ГСМ) - 30 401,70 руб., проведение мероприятий, посвященных 1-й годовщине СВО (цветы) - 3 200,00 руб., проведение концерта в военном госпитале с.Новосысоевка (ГСМ) - 505,60 руб., участие в фестивалях "Афганский ветер", "Поклон тебе, солдат России!" (ГСМ) - 2 036,00 руб.,  церемония прощания с  участниками СВО, погибшими при исполнении воинского долга (приобретение венка, .цветов, лента) - 35 753,55 руб.,  митинг -концерт, посвященный Дню воссоединения Крыма с Россией (цветы) -     2 000,00 руб., печать и монтаж баннеров по тематике СВО  - 193 596,10 руб., мероприятия, посвященные 78-й годовщине Победы в ВОВ (монтаж баннера, приобретение материалов, цветов) - 43 106,10 руб., мероприятия ко Дню памяти и скорби (цветы) - 2 000,00 руб., проведение мероприятия по захоронению летчиков, погибших в авиакатастрофе - 29 582,10 руб., проведение концертной программы в в/ч 64845 ко Дню России - 2 658,30 руб., церемония открытия мемориального сооружения участникам локальных войн и военных конфликтов - 27 700,00 руб., митинг-концерт "Мы вместе", посвященный Дню воссоединения ДНР, ЛНР, Запорожской и Херсонской областей с Россией (приобретение флагов РФ) - 2 409,00 руб., чествование участников СВО, находящихся на лечении (приобртение кондитерских изделий) - 14 322,00 руб., расходы на проведение вечера-встречи "Серебряные волонтеры" (приобретение кондитерских изделий) - 7 000,00 руб., изготовление мемориальных табличек и печать баннера - 65 338,00 руб.                                                                                      Израсходовано всего 17 785,00 руб., в том числе: мероприятия по ремонту и содержанию памятников и объектов культурного наследия - 17 785,00 руб., расходы на проведение работ по восстановлению воинских захоронений, находящихся в муниципальной собственности - 0,00руб.                                                                                                      Доставка памятного камня на стоянку В.К.Арсеньева (с.Яковлевка - с.Краснояровка) -    16 500,00 руб., изготовление таблички на памятный камень - 1 285,00 руб., приобретение ГСМ для осмотра и обкоса памятников - 79 857, 20 руб., приобретение материалов для ремонта памятников - 61 908,00 руб., оплата договора ГПХ (ремонт памятников) - 10 459,80 руб., установка памятной таблички на памятник с.Лазаревка - 17 850,00 руб., изготовление и установка металлической оградки на памятник с.Николо-Михайловка - 40 000,00 руб., установка памятника в с.Минеральное - 107 000,00руб., установка мемориального сооружения участникам локальных войн и военных конфликтов -        235 140,00 руб. , расходы на оплату за комплекс юридических и кадастровых работ по подготовке межевых планов, технических планов на памятники - 230 000,00 руб.</t>
  </si>
  <si>
    <t xml:space="preserve">  - Расходы на обеспечение деятельности (оказание услуг, выполнение работ) МКУ "МБ" - 14 956 485,69 руб.; Организация и проведение мероприятий по развитию библиотечного дела, популяризации чтения 149 888,75 руб., - Мероприятие  по обеспечению антитеррористической защищенности объектов (территорий) - 0,00  руб.;  - Комплектование книжных фондов и обеспечение информационно-техническим оборудованием библиотек - 169 702,02 руб.;                                                                - Строительство библиотек (разработка ПСД) -  154 000,00 руб.     </t>
  </si>
  <si>
    <t xml:space="preserve"> Меры социальной поддержки педагогических работников муниципальных образовательных организаций</t>
  </si>
  <si>
    <t>Расходы на приобретение бумаги А4, ручек, канцтоваров на проведение семинара-совещания по формированию здорового образа жизни-20 000,00 руб.</t>
  </si>
  <si>
    <t>Расходы на организацию работы специалистов выездной мобильной медицинской бригады в Яковлевском МР "Поезд здоровья" (ГСМ, услуги гостиницы, организация комплексного питания) - 95 731,46 руб.</t>
  </si>
  <si>
    <t>Обеспечение деятельности ФАПов натерритории Яковлевского муниципального района</t>
  </si>
  <si>
    <t>Формирование положительного образа предпринимателя, популяризация роли предпринимательства - 36 000,00 руб.: приобретение подарков победителям конкурса на лучшее новогоднее оформление предприятий торговли, общественного питания и бытового обслуживания ЯМО.  Предоставление субсидии за счет средств бюджета Яковлевского МР ИП КФХ Бурдуковская Е.И. - 50 000,00 руб.</t>
  </si>
  <si>
    <t>За счет местного бюджета 2 000 руб. приобретение буклетов .                                                                                                                                                                                             За счет местного бюджета 10 000 руб. мероприятие посвященное Всероссийской декаде спорта.                                                                                                                                                 За счет средств местного бюджета 204776,64 рублей:  прочие услуги - 204776,64 - ( ФГКУ "УВО ВНГ России по Приморскому краю" -охрана тревожной кнопки, услуги по экстренному вызову охраны.                                                                                                                                                                                                                                                             За счет средств местного бюджета 347755,48 рублей: услуги по содержанию имущества - 97 210,00 - (ДК СЕРВИС ООО - модернизация системы видеонаблюдения;),  прочие услуги - 250545,48 - (ФГКУ "УВО ВНГ России по Приморскому краю" - охрана тревожной кнопки, услуги по экстренному вызову охраны.                                               За счет местного бюджета 10 000 руб. приобретение новогодних подарков детям состоящих в социально опасном положении (СОП).</t>
  </si>
  <si>
    <t>За счет средств местного бюджета 1984,00 рублей: приобретение буклетов.                                                                                                                                                                За счет средств местного бюджета71074,00 руб. на организацию и проведение районных мероприятий для школьников:                                                                                     1. Районные соревнования "Ану-ка, девушки!" (4900,0 рб.) 2. Муниципальный этап конкурса детских рисунков «Мы против коррупции!» (800,0 руб.)                                                                    3. Районный конкурс проектов «Мы – патриоты России!» (4344,0 руб.) 4. муниципальный этап конкурса 
школьных музеев Приморского края (5500,0 руб.). 5. Районные соревнования "Юнный велосипидист" - (37500,00 руб.)                                                                                         6. Мероприятие "Многофункциональное приморье" - (18030 руб.).                                                                                                                                                                                                                За счет местного бюджета 29 000 руб. приобретение стендов для размещения банеров в период проведения мероприятий.                                                                                                                                                                    За счет средств местного бюджета 7000,00 рублей: приобретение плакатов, памяток.                                                                                                                                                За счет местного бюджета 12 000 руб. приобретение новогодних подарков детям состоящих в социально опасном положении (СОП).</t>
  </si>
  <si>
    <t>За счет местного бюджета 40 000 руб. приобретение блокнотов для народных дружин, приобретение настольных ламп.</t>
  </si>
  <si>
    <t>За счет местного бюджета 10 000 руб. мероприятие посвященное Всероссийской декаде спорта.                                                                                                                                  За счет местного бюджета 15 000 руб. приобретение ГСМ в рейдовых мероприятиях.</t>
  </si>
  <si>
    <t>Бурение скважины и оснащение для подачи технической воды в ФАП с.Достоевка, ул.Центральная,35а - 1 150 266,00 руб.</t>
  </si>
  <si>
    <t>За счет средств краевого бюджета:  1175000 руб. - ежемесячная денежная выплата молодым специалистам.</t>
  </si>
  <si>
    <t>Оплата расходов по обеспечению деятельности в связи с осуществлением передачи государственных полномочий в соответствии с Законом ПК от 24.12.2018г. № 433-КЗ - 777 502,68 руб.; оплата жилых помещений - 10 972 707,40 руб.</t>
  </si>
  <si>
    <r>
      <t xml:space="preserve">Организация и проведение социально-значимых культурно-массовых мероприятий  МБУ «МРДК» - исполнено  1 799 995,00 руб. : Расходы на проведение народного гуляния "Крещенские купания" (приобретение ГСМ, организация чая, печать баннера) - 16 751,17 рублей; расходы на проведение народного гуляния "Проводы Масленницы"  (приобретение ГСМ, материалов, кондитерских изделий, призы ) - 13 484,50 рублей; расходы на проведение праздничного концерта, посвященного Дню защитника Отечества (ГСМ, баннер) -      8 574,10 руб., организация праздничных мероприятий, посвященных 8 Марта (кондитерские изделия, ГСМ) - 45 153,60 руб., приобретение новогодней горки и погрузочно-разгрузочные работы - 360 900,00 руб.: провеедение праздничных мероприятий ко Дню работников культуры, тематическая встреча "Территория заботы"(с участием депутата ЗАКС Пак Ю.В. - 12 745,42 руб., проведение мероприятий к 8 Марта (приобретение цветов) - 19 200,00 руб., расходы на приобретение ткани и пошив костюмов для студии "Лицей" - 72 195,00 руб., проведение районного конкурса "Волшебная радуга" - 30 208,80 коп., расходы на проведение 78-й годовщины Победы в ВОВ (баннеры, организация работы системы "Вечный огонь", ГСМ, материалы) - 58 636,60 руб., проведение "Дня добрых соседей" (кондитерские изделия) - 3 551,84 руб., мероприятия ко Дню защиты детей (шары, конфеты) - 9 150,00 руб., мероприятия ко Дню молодежи (концерт кавер-группы г.Владивосток, баннер, ) - 81 911,00руб., мероприятия ко Дню России - 20 647,02 руб., участие в краевом фестивале "Любо" - 7 886,40 руб., участие в культурно-массовом мероприятии "Танцевальная пятница" -    4 253,80 руб.,Мроприятия, посвященные Дню семьи, любви и верности (цветы, подарочные наборы, шары и т.д.) - 26 619,02 руб.,меропориятия, посвященные Дню физкультурника (ГСМ, пироги, конфеты) - 6 771,44 руб., участие в краевом фестивале "Грани творчества" (ГСМ) - 10 996,55 руб., проведение праздничных мероприятий, посвященных Дню района (дипломы,подарки, шары,цветы, баннеры,сувениры, призы, оплата услуг) - 120 322,73 руб., мероприятия, посвященные 78-й годовщине окончания Второй мировой войны (кондитерские изделия, чай, вода, одноазовая посуда) - 24 581,00 руб., проведение Всероссийской акции "Ночь кино" (изготовление печатной продукции) - 3 490,00 руб., расходы на проведение торжественного открытия Памятного камня В.К. Арсеньеву (с.Кранояровка) и празднка "Село мое Приморское", посвященное 115-лети. с.Яблоновка (цветы, призы, хоз.товары, ГСМ и т.д.) - 29 249,21руб., вечер в клубе для старшего поколения "Добрые встречи" (ГСМ) - 1 814,75, приобретение новогодних фигур ("Лошадка-белогривка", шары полимерные -5 шт.) - 360 000,00 руб., расходы на проведение праздничных мероприятий, посвященных 85-й годовщине образования Приморского края (ГСМ, материалы для оформления выставки, изгтовление баннеров, столы) - 74 901,26 руб.,  расходы на проведение траурных митингов участникам СВО - 16 860,00 руб., проведение окружного фестиваля "Светлые родники", посвященного Дню народного единства (ГСМ, кондитерские изделия, дипломы) - 32 733,74 руб., празднование 105-летия со Дня образования органов военной разведки (ГСМ) - 1 470,84 руб., участие в Дальневосточном конкурсе чтецов "Моя любовь - моя Россия" г.Владивосток (ГСМ) -  4 647,33 руб.,приобретение ткани и пошив костюмов для Народного ансамбля "Народная песня" - 45 616,80руб., праздничный концерт ко Дню учителя (ГСМ) - 3 210,83 руб.участие в краевом фестивале "Осенние листья" (ГСМ) - 2 815,48 руб.,проведение праздничных мероприятий, посвященных Дню матери (оформление сцены, изготовление баннера, ГСМ  кондитерские изделия.) - 36 760,45 руб.,  проведение Всероссийской акции "Цветы памяти" - 5000,00 руб., организация концерта патриотической песни группы "Маэстро" г.Владивосток (комплексные услуги питания, цветы) - 8 177,44 руб., организация работы "Снежного десанта" (приобретение стройматериалов) - 14 910,00 руб., проведение мероприятий ко Дню неизвестного солдата (цветы) - 2700,00 руб., установка новогодней елки и деревянной горки на центральной площади - 40 000,00 руб., приобретение новогодних подарков для проведения благотворительных утренников -57 850,00 руб., участие делегации ЯМО в слете добровольческих команд ПК в рамках проекта "Спектр добра : меняем Приморье) (услуги такси) - 7 000,00 руб., новогоднее оформление центральной площади с.Яковлевка (услуги автовышки, баннеры, ГСМ, провода, гирлянды и т.д.) - 93 654,38 руб., участие в краевом фестивале "А песня русская жива" с.Чугуевка (ГСМ) - 2 592,50 руб.     </t>
    </r>
    <r>
      <rPr>
        <sz val="12"/>
        <rFont val="Times New Roman"/>
        <family val="1"/>
        <charset val="204"/>
      </rPr>
      <t xml:space="preserve">Расходы на обеспечение деятельности (оказание  услуг,выполнение работ) МБУ «МРДК»- исполнено 19 107 981,72 руб. : заработная плата, начисление на оплату труда, выходное пособие -  12 242 711,74 руб., услуги связи - 78 207,12 руб., коммунальные услуги (электроэнергия, теплоэнергия, водоснабжение) - 1 798 842,37 руб., оплата  договоров ГПХ (вахтёры, электрика), уборка помещений, уборка территории, обслуживание узла учета тепловой энергии, транспортные расходы, текущий ремонт кабинетов, установка окон  - 3 306 538,60   руб. ; налог на имущество, транспортный налог - 20 833,00  руб.,  приобретение материалов, ГСМ - 551 555,17 руб.; аренда помещений для занятий студии "Лицей", для проведения мероприятий (Новосысоевское и Покровское СП) - 951 000,00 руб., приобретение компьютера, ноутбука - 146 496,00 руб., страхование транспорта - 11797,72 руб.  Расходы на обеспечение деятельности (оказание  услуг,выполнение работ) МБУДО "ЯДШИ"- исполнено 11 631 232,84 руб. : заработная плата и  начисление на оплату труда-  9 754 361,85 руб., коммунальные услуги(теплоэнергия, электроэнергия) - 383 191,84 руб. , обслуживание узла учета тепловой энергии, услуги связи, оплата ЭЦП, медосмотр, текущий ремонт здания - 386 403,35 руб.;приобретение музыкальных инструментов и художественного инвентаря -     1 010 101,00 руб., приобретение  материалов - 96 674,80 руб., оплата налогов - 500,00 руб.  Приобретение музыкальных инструментов и художественного инвентаря - 1 010 101,00 руб. </t>
    </r>
    <r>
      <rPr>
        <sz val="11"/>
        <rFont val="Times New Roman"/>
        <family val="1"/>
        <charset val="204"/>
      </rPr>
      <t xml:space="preserve">       Вручение грантов главы Яковлевского муниципального округа талантливой и активной молодежи в области культуры и искусства - 25 000,00 руб.         Проведение государственной экспертизы проектно-сметной документации  на капитальный ремонт кровли здания МБУ "МРДК", расположенного по адресу с.Яковлевка пер.Почтовый,1; Корректировка стоимости на разработку сметной документации по МБУ "МРДК" - 241 094,34 руб.</t>
    </r>
  </si>
  <si>
    <t>Единовременная выплата молодому специалисту МБУДО "ЯДШИ" - 350 000,00 руб., ежемесячная выплата молодому специалисту МБУДО "ЯДШИ" - 220 000,00 руб., и наставнику - 2 чел.(ежемесячная выплата)  - 60 000,00 руб.</t>
  </si>
  <si>
    <r>
      <rPr>
        <b/>
        <sz val="11"/>
        <rFont val="Times New Roman"/>
        <family val="1"/>
        <charset val="204"/>
      </rPr>
      <t>За счет средств местного бюджета: 22 076 869,87 руб.</t>
    </r>
    <r>
      <rPr>
        <sz val="11"/>
        <rFont val="Times New Roman"/>
        <family val="1"/>
        <charset val="204"/>
      </rPr>
      <t xml:space="preserve">                                                                                                                                                                                                                                                                                                                                  Расходы на обеспечение  деятельности (оказание услуг, выполнение работ) муниципальных учреждений ( 20 225 372, 91 руб. ): 10 346 687,35 руб. - выплаты по з/платы работникам учреждений;  содержание дошкольных  учреждений  15 540 958,95 рублей  (в том числе: 244 147,76 руб. услуги связи (ПАО "Ростелеком") ; 7 482,60 руб.транспортные услуги - ГПХ услуги по перевозу груза; 4 942641,24 руб.-  оплата коммунальных услуг ( ООО «Водоканал Сервис» - оказание услуг по откачке и вывозу сточных вод из накопительной емкости, водоснабжение, водоотведение; КГУП "Примтеплоэнерго" - отопление; ПАО "Дальэнергосбыт" - электроэнергия); 1 212 506,33руб. - услуги по содержанию имущества - ( КГУП "Приморский экологический оператор"- бращение с твердыми коммунальными отходами, ИП Шевкопляс - обслуживание узла тепловой энергии, поверка 2 манометров , ООО "СЭС" - дератизация, дизинфекция помещений, акарицидная обработка помещений,территорий, КРАЕВОЙ ЦЕНТР ОХРАНЫ ТРУДА АНОО ДПО- обучение по охране труда, ФБУЗ "Центр гигиены и эпидемиологии в Приморском крае " - санитарно-бактериологические исследования, ГПХ - услуги по ремонту канализационной системы на выходе из здания, замена канал труб, демонтаж,установка радиатора, сварочные работы огражд дет сада; ИП Дубина - демонтаж и установка оконных конструкций, ОАО "Примавтодор" - работы по асфальтированию дорожек );  1 967 365,06 руб.- прочие услуги - (ГПХ - услуги по охране, услуги автокрана, услугри по перевозу груза, по выкосу травы, услуги по установке игр площадки.), ИП Иванов - подписка на комплект поддержки программных продуктов 1С, ФБУЗ "Центр гигиены и эпидемиологии в Приморском крае"- проф.гигиеническая подготовка сотрудников Детских образовательных учрежд.(декретированных групп населения), КГБУЗ "Арсеньевская ГБ" - медицинский осмотр сотрудников, ООО "Центр обучения противодействия коррупции"Предупреждение коррупции в организациях ; 45 027,60 руб.- прочие расходы  (оплата штрафов, госпошлин, исполнительные листы); 1 459 514,97 руб. - увеличение стоимости материальных запасов - (ООО "ГосТоргСервис" - приобретение угля, а/о -возмещение за ГСМ, возмещение расходов на приобретение подарков ; ИП Иванов - Строй. материалов,  фильтра (картриджа) для очистки воды,  ИП Науменко,  ИП Кобец  -прожекторов, ламп светодиодных, светильник влагозащитный,ковриков диэлектрических, смесителя, ИП Епихин  - приобретение спец одежды, ИП Кравченко - приобретение палас войлок, ИП Дубина - приобретение оконной конструкции, ИП Пикалов - приобретение автомат ВА 99 125/5QA); ООО ЛДК "Валькирия" приобретение товаров бытовой химии .                                                                                                                                                                                                                                                                                                                                                  Субдсидии бюджетным учреждениям на иные цели: 1 461 956,00 руб.- увеличение стоимости основных средств - ( ИП Науменко - приобретение насосной станции Джамбо, приобретение насоса дренажного, водонагревателя,  приобретение стройматериалов , ИП Гаврилов - приобретение детского игрового оборудования, ИП Шатунов  - приобретение кондиционера, ИП Люберцева  - мебели, ИП Дубовая - приобретение 2 шт стиральных машин;                                                                                                                                                                                                                                                                                                                 Обеспечение бесплатным питание детей, осваивающих обязательные программы дошкольного образования: детей сирот и детей, оставшихся без попичения родителей; детей-инвалидов, детей с туберкулезной интоксикацией; детей из семей , имеющих трех и более несовершеннолетних детей, а также детей, в возрасте до двадцати двух лет,обучающихся по очной форме обучения в образовательных организациях  - 389 540,96 руб.                                                                                                                                                                                                                                                                                                                                                                                                                                                                                                                                                                                                                                                                                                                                                                                                                                                                                                                                                                                                                                                                                                                                                                                                                                                                                                                                                                                                                                                                                                                                                                                                                                                                                                                                                                                                                                                                                                                                                                                                                                                                                                                                                                                                                            </t>
    </r>
    <r>
      <rPr>
        <b/>
        <sz val="11"/>
        <rFont val="Times New Roman"/>
        <family val="1"/>
        <charset val="204"/>
      </rPr>
      <t>За счет средств краевого бюджета: 42 750 594,00  руб</t>
    </r>
    <r>
      <rPr>
        <sz val="11"/>
        <rFont val="Times New Roman"/>
        <family val="1"/>
        <charset val="204"/>
      </rPr>
      <t xml:space="preserve">.                                                                                                                                                                                                                                                                                                                                                                                                                                                                                                                                                   Субсидии бюджетным учреждениям на финансовое обеспечение - 41 434 195,74 рублей: 40 804 861,44 руб.-  выплаты по з/плате работникам учреждений;  337 592, 00 руб. - прочие услуги - ( ООО "Федерация развития образования", ИМЦ РАЗВИТИЕ Г. НАХОДКА МБУ - образовательные услуги (повышение квалификации), а/о - возмещение расходов на приобретение антивирусной программы, ИНТЭРСО ООО - лицензия на право использования программного обеспечения, ООО "Эра безопасности" неисключительное право на использование информационной системы; увеличение стоимости материальных запасов - 291 742,30 руб. - ИП Петров - приобретение канц.товаров. )ИП Дубовая приобретение чернил.                                                                                                                                                                                                                                                                                     Субдсидии бюджетным учреждениям на иные цели: 1 316 398,26 руб.- увеличение стоимости основных средств - ( ООО "Трудовик"- приобретение развивающихся игр,конструктора, ИП Байрол - приобретение принтера (МФУ Canon Pixma), риобретение системного блока, клавиатура, мышь, монитора  ИП Курдюков - приобретение кроватей раскладных детских с матрасом на ламелях, ИП Нестеренко -приобретение стендов, ООО "Кругозор" - приобретение учебного пособия, ИП Люберцева - приобретение мебели.), приобретение детских игрушек, ООО Торговый дом "ТЫ иЯ" приобретение песочниц детских,  ООО " АСК-Трейд"   приобретение игрового оборудования (Умное зеркало)    </t>
    </r>
  </si>
  <si>
    <r>
      <rPr>
        <b/>
        <sz val="11"/>
        <rFont val="Times New Roman"/>
        <family val="1"/>
        <charset val="204"/>
      </rPr>
      <t>За счет средств местного бюджета:</t>
    </r>
    <r>
      <rPr>
        <sz val="11"/>
        <rFont val="Times New Roman"/>
        <family val="1"/>
        <charset val="204"/>
      </rPr>
      <t xml:space="preserve"> 67 542 324,18 руб.                                                                                                                                                                                                                                                                                                                            Расходы на обеспечение  деятельности (оказание услуг, выполнение работ) муниципальных учреждений  46 734 455,71 руб.; 29 623 408,33 руб.- выплаты по з/платы работникам учреждений; прочие выплаты (возмещение командировочных расходов (суточные)) – 4 800,0 руб.;  на содержание общеобразовательных учреждений 25 278 025,28 руб. ( 148 193,47 руб. - транспортные услуги - (ГПХ - подвоз бензина Лойко А.С. Яблоновский филиал) ; 16 233 668,56 руб.- оплата коммунальных услуг (ООО «Водоканал Сервис»;  ООО "Варфоломеевская УК" - водоснабжение, водоотведение; ООО «Водоканал» - откачка септика;услуги по откачке и вввозу сточных вод "ООО "Водоканал - Сервис"  КГУП «Примтеплоэнерго», ФГБУ ЦЖКУ – отопление; ПАО «Дальэнергосбыт» - эл.энергия, ФГБУ "ЦЖКУ" Минобороны России -неготивное воздействие на работу централ.систем.водоотведения  ); 24 137,0 руб.- арендная плата -  ГПХ (аренда гаража); 4 338 177,37 руб.- услуги по содержанию имущества (КГУП "Приморский экологический оператор" - обращение с твердыми коммунальными отходами; ИП Шевкопляс - обслуживание узлов учета тепловой энергии, поверка монометров; Уссурийский филиал ФБУЗ "Центр гигиены и эпидемиологии в Приморском крае " - санитарно-бактериологические исследования(воды,пищевых продуктов),исследование смывов; ООО "АВТОСПЕКТР" - тех. осмотр транспортного средства; ГПХ - услуги по установке водонагр.оборуд, сварочный работы,  ремонт кабинета, копка грунта, ремонт сист. отопления,  реконструкция шлагбаума, Глонасс, ремонт продуктового склада ;  ИП Артамонов - выполнение работ по замене деревянных оконных блоков в здании Ябл.филиал;  ООО "СЭС" - дератизация территории,акарицидная обработка ;  ИП Нестеров - услуга ПО Глонасс;  ИП Пикалов,ИП Хлебный  по тех.осмотр транспортного средства;  ИП Ивакин - замена дверей; ИП Туртыгин - активация и калибровка цифрового тахографа;  ИП  Мишунин  - выполнение работ по устройству вантовых растяжек дымовой трубы котельной,демонтаж существующих,сварочные работы;  ООО "Водоканал -Сервис" - работы по прочистке канализационных сетей;  ООО "Доско" - выполнение работ по обследованию грунта с демонтажем бетонных конструкций для выявления причин обводнения; ИП Демин  ремонт кабинета; ИП Марущенко ремонт теплового узла, ремонту канализации, монтаж внешней системы отопления ,ОАО "Примавтодор" асфальтирование дорожек;  ИП Стефанович - диагностика автомобиля, ремонт; 4 091 081,55 руб. прочие услуги - ( а/о -возмещение командировочных расходов (проживание, дополнительная платная образовательная услуга ), комиссии банка , (ГПХ заливка и очистка хоккейной коробки; сторожа; очистка территории от снега;  расчет потребности продуктов питания;  обследование детей; сварочные работы; установка насоса;  реконструкция шлагбаума ; услуги ограждения; услуги по системе отопления ; установка игрового оборудования ; копка траншеи ; ИП Туртыгин - услуги по активации и калибровки цифрового тахографа; КГБУЗ "Арсеньевская ГБ" предрейсовый(послерейсовый) медицинский осмотр водителей;  "Всероссийское общество автомобилистов"   проведение автотехнической экспертизы по определению расхода ГСМ; ИП Иванов - подписка на комплект поддержки программных продуктов 1С ;  ПАО СК "Росгосстрах" - Страховая премия по договору страхования ЗЗДТП , ОСАГО; ООО "Проектно-диагностическая компания"- разработка проектной документации (строительство общеобразовательной школы); ИП Шевкопляс - выполнение работ по проектированию узла учета тепловой энергии; КРАЕВОЙ ЦЕНТР ОХРАНЫ ТРУДА ООО -  специальная оценка условий труда; ИП Нестеров -замена блока СКЗИ; установка системы модуль  ГЛОНАСС;  ООО "Архитектурно-строительная компания "Градиент"- технич. обсл. здания школы с.Покровка; ИП Артамонов-  установка дверного блока в здании;  замена окон АКТ 44 от 11.09.23 договор 33 от 01.09.23 ; ОООО "ЭКСПЕРТ" - профессиональная переподготовка;  ООО "Водоканал -Сервис" - монтаж накоп емкости септика.); 138 192,86 руб.- услуги связи (ПАО "Ростелеком"); 94 703,39 руб.- прочие расходы (оплата штрафов госпошлины  по исполнительным листам, пени) ;10 885720,99 - увеличение стоимости материальных запасов - (  АО " ННК Приморнефтепродукт" - приобретение ГСМ, приобретение масло; ООО "ГосТоргСервис" - приобретение угля; ИП Одинцов - приобретение фильтров,топливного насоса, приобретение смазки консистентной ;   ИП Иванов,ИП Науменко,ООО МЕГАТРЕЙД- приобретение радиаторов, установочный к-т радиатора, строй материалов;  ООО "АРСЕНЬЕВ-ТОРГ" - приобретение  труб,дисков, стальной трубы, сгонов, материалов для ремонта отопит. системы; а/о - приобр. стеклоомывателя, насоса, фильтра, шланга, хомутов, троса,секрета к врезному замку, подшипников, дезенфиц.ср-в, воронки, автолампы, приобр.канц.товаров, термометров, запчастей для автобуса, замок врезной, фум лента, фитинги, галогенки, приобр.грамот, дипломов, проведение августовской конференции, приобретение подарков;  ИП Петров - приобретение канц.товаров;  ИП Завгородняя  приобретение энергоаккумулятора, клапана ускорительного на автобус; ИП Нестеров - приобр.карты водителя для тахографа, система модуль ГЛОНАСС;  ИП Сёмин - приобретение информационных стендов, входной таблички, фотообоев ТОЧКА РОСТА  - ;  ООО "ЧУГУЕВСКИЙ АГРОСНАБ" - приобретение регулятора давления, автошин; ИП Байрол - строй материалов ; ИП Литвин - приобретение дверей,коробок, наличников;  ООО "Аким" - приобретение радиатора;  ООО "СЭС" - приобретение дезынфецирующего средства "ФАРМА-ХЛОР"; ИП Артамонов - приобретение сетки противомоскитной ;  ;(ИП Кочергина, ООО "ИЛМИР -приобретение хозтоваров; АО "ПОЛИЦЕНТР"-приобретение бланочной продукции ; ООО "Плеяда Групп",  ИП Гаврилова Ольга Сергеевна - приобретение бытов. химии ).                                                                                                                                                                                                                                      </t>
    </r>
    <r>
      <rPr>
        <b/>
        <sz val="11"/>
        <rFont val="Times New Roman"/>
        <family val="1"/>
        <charset val="204"/>
      </rPr>
      <t>Субсидии бюджетным учреждениям на иные цели: 819 526,00 руб.</t>
    </r>
    <r>
      <rPr>
        <sz val="11"/>
        <rFont val="Times New Roman"/>
        <family val="1"/>
        <charset val="204"/>
      </rPr>
      <t xml:space="preserve"> - увеличение стоимости основных средств - ( ИП Иванов - приобретение тепловой пушки, насосной станции, триммера бензинового, консольного насоса, насоса циркуляционного, краскопульта электрического;  ООО "Кругозор" - приобретение красной книги;  ООО МЕГАТРЕЙД - приобретение водонагревателей ; ИП Шевкопляс - оставка узла учета тепловой энергии согласно проектной документации, поставка преобразователей расхода; ИП Ивакин - Солнцезащитные оконные жалюзи; ИП Науменко - приобретение водосчетчика, дрели, водонагревателей;).                          </t>
    </r>
    <r>
      <rPr>
        <b/>
        <sz val="11"/>
        <rFont val="Times New Roman"/>
        <family val="1"/>
        <charset val="204"/>
      </rPr>
      <t>Иные цели:</t>
    </r>
    <r>
      <rPr>
        <sz val="11"/>
        <rFont val="Times New Roman"/>
        <family val="1"/>
        <charset val="204"/>
      </rPr>
      <t xml:space="preserve">  792 949,60 -  (КГАУ "Госуд экспертиза проектной документации " - гос.экспертиза проектной документ.по кап.ремонту ограждения прилегающей территории МБОУ СОШ № 1 с. Варфоломеевка, гос.экспертиза проектной докум.(кап.ремонт кровли) МБОУ "СОШ №2" с. Варфоломеевка, гос.экспертиза проектной док"Кап.ремонт санузлов здания" МБОУ "СОШ с. Яковлевка", гос.экспертиза проектной докум.(кап.ремонт крыши) МБОУ СОШ № 2 с.Новосысоевка.);                                                                                                                                                            321 729,00 - Обеспечение дополнительным бесплатным питанием детей из семей граждан призванных на военную службу по мобилизации а Вооруженные силы Российской Федерации обучающихся в общеобразовательных  организациях в период учебного процесса;  Расходы на капитальный ремонт  - 26 036,06                                                                                                                                                                                                                                                                                                                                                                                                                                                                                                                                                                                                                                                                                                                                                                                                                                                                                                                                                                                                                                                                                                                                     За счет средств краевого бюджета: 174 922 065,94;     5 573 450 - Обеспечение бесплатным питанием детей обучающихся в образовательных организациях приморского края                                                                                                                                                                                                                                                                                               Обеспеение дополнительным бесплатным питанием детей изсемей граждан, призванных на военную службу по мобилизации в Вооруженные Силы Российской Федерации, обучающихся в общеобразовательных организациях в период учебного процесса 321 729,00  рублей                                                                                                                                                                                                           Расходыбюджетам муниципальных образований Приморского края на капитальный ремонт зданий муниципальных общеобразовательных учреждений: работы, услуги по содержанию имущества 2 577 569,94 - (Общество с ограниченной ответственностью  "Фриз БК"  - капитальный ремонт (ремонт ограждения) 1% мест.бюджет)                                                                                                                                                                                                                                                                                                                                                                                                                                                                                                                                                                                                                                                         Расходы бюджетам муниципальных  образований Приморского края на осуществление отдельных государственных полномочий по обеспечениюбесплатным питанием  детей:  3 707 089,00- бесплатное  питание детей обучающихся в муниципальных общеобразовательных организациях ПК.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общеобразовательных организациях.                                                                                                                                                                    Реализация дошкольного, общего и дополнительного образования в муниципальных общеобразовательных учреждениях   146 665 265,69:  143 948 306,34 -  выплаты по заработной платы педагогам ; 311 795,42 услуги связи –  (ПАО "Ростелеком"); 1 280 699,05 -  прочие услуги –  (Фонд развития детских лагерей - образовательные услуги по семинару"Системный подход к деятельности детского лагеря" ;  ООО "Аттестационный центр" - разраб.комплекта типовой орган.распорядит.докум,проведение оценки эффектив,предост.сертификата активации сервера, ООО "ЦИТИС" - выполнение программно-технического и информационного сопровождения сайта, ООО "Спецоператор" - предост.сертификата активации сервиса прямой тех.поддержки,разр.комплекта типовой организационно-распорядительной док., ГПХ - услуги по ЕГЭ. ); 1 124 464,88 - увеличение стоимости материальных запасов ИП Байрол - приобретение соединительного кабеля,тонера,катриджа, переходника, соединительного,удлинительного кабелей, канц.товаров, сетевой фильтр, печатающей головки, блока розеток, винтов, шайб, патч-панелей, шкафов, полок; ( ИП Черняк - приобретение чернил, картридж. канц. товары; ( ИП Петров - приобретение канц.товаров;  ИП Цапурда - приобретение канц.товаров: (ООО "НАУЧНО-ТЕХНИЧЕСКИЙ ЦЕНТР "АРМ-РЕГИСТР"  - приобр.удостоверение к медали,медалей,личных карт); (ОАО "Киржачская типография"  - приобретение бланков (приложения к аттестату),обложек ; (ЗАО "ЛИТ" -  приобретение бланков аттестата,приложений к аттестату; ИП Петров  приобретение грамот                                                                                                                                                                                                                                                                                                                                                                        Субсидии бюджетным учреждениям на иные цели 20 105 780,31 рублей:  увеличение стоимости основных средств - ( ИП Мустафина  - приобретение интерактивной доски,рельсовой системы МБОУ "Средняя общеобраз. школа №2"с. Новосысоевка; (ИП Люберцева - приобретение спорт.инвенторя,приобретение мебели, светильников, стенда , приобретение учебной литературы; ( ИП Ивакин - приобретение жалюзей для оснащения учебных кабинетов;  ИП Цапурда - приобретение стендов,  баннеров,  приобретение  часов (точка роста); ( ИП Байрол - приобретение проектора,кронштейна , пульта д/презентации, колонок,ИБП,блока фотобарабана, наушников, системный блок, риобретение ИБП, мебель, МФУ сканера, мониторов, ноутбуков, проектора, маршрутизатор, веб камер; ( ИП Бурдин -  приобретение стендов ; ( ИП Курдюков - приобретение учебного оборудования; ИП Черняк - приобретение проектора, принтера, ноутбука ноутбука, сканера, экран, кронштейн ; ( ИЗДАТЕЛЬСТВО ПРОСВЕЩЕНИЕ АО-   приобретение учебной литературы ; ( ООО "Школьная планета" - приобретение мебели; ( ИП Туманова - приобретение учебников, ; ( ИП Шипова - приобретение спорт. инвентаря; ( ООО "Современная Школа" - приобретение интерактивной панели, напольной стойки, ноутбука,МФУ, муз центр ; ( ИП Наумов - приобретение  мебели; ( ООО  "Школьный мир" - )приобретение  наборов ОГЭ, микроскоп, компас, комплект микропрепаратов, системный блок, ноутбук, колонка; ( ИП Щербак  - приобретение спорт инвентаря ;  ООО "ФоксСити"- приобретение шкафов, тумб, доски; ( ООО " Учебная мебель"  - )приобретение мебели                                                                                                                        Расходы бюджетам муниципальных образований Приморского края на капитальный ремонт зданий муниципальных общеобразовательных учреждений: работы, услуги по содержанию имущества  2 577 569,94 - (Общество с ограниченной ответственностью  "Фриз БК"  - капитальный ремонт (ремонт ограждения) 99% край.бюджет)                                                                                                                                                                                                                                                                                                                                                                                                                                             За счёт средств федерального бюджета19 992 603, 84рублей :  8 669 485,89- Обеспечение горячим питанием  обучающихся, получающих начальное общее образование м муниципальных общеобразовательных организациях.                                                                                                                                                                                                                                                                      11 085 122,95 - Ежемесячное денежное вознаграждение за классное руководство педагогическим работникам;                                                                                                                                                                                                                                                                                                                                                         237995 - проведеие мероприятий по обеспечению деятельности советников директора                                                                                                                                                                                 </t>
    </r>
  </si>
  <si>
    <r>
      <rPr>
        <b/>
        <sz val="11"/>
        <color indexed="8"/>
        <rFont val="Times New Roman"/>
        <family val="1"/>
        <charset val="204"/>
      </rPr>
      <t>За счет средств местного бюджета 22 575 120, 06</t>
    </r>
    <r>
      <rPr>
        <sz val="11"/>
        <color indexed="8"/>
        <rFont val="Times New Roman"/>
        <family val="1"/>
        <charset val="204"/>
      </rPr>
      <t xml:space="preserve">  рублей:                                                                                                                                                                                                                                                                                                                                                    </t>
    </r>
    <r>
      <rPr>
        <b/>
        <sz val="11"/>
        <color indexed="8"/>
        <rFont val="Times New Roman"/>
        <family val="1"/>
        <charset val="204"/>
      </rPr>
      <t>Расходы на обеспечение  деятельности (оказание услуг, выполнение работ) муниципальных учреждений</t>
    </r>
    <r>
      <rPr>
        <sz val="11"/>
        <color indexed="8"/>
        <rFont val="Times New Roman"/>
        <family val="1"/>
        <charset val="204"/>
      </rPr>
      <t xml:space="preserve"> 18 918 262,59 рублей: 12 572 908,64 руб.- выплаты по з/платы работникам учреждения; 1 794 129,25 руб.- расходы на содержание  учреждений дополнительного образования – ( 72 547,93 руб. - услуги связи (ПАО "Ростелеком") ; 21 473,89 руб.- транспортные услуги - (ГПХ -услуги по перетранспортировке транспортного средства, вывоз   металла,золы.) ;1 332 197,71 - оплата коммунальных услуг  (ПАО "ДЭК Дальэнергосбыт" - эл.энергия; ООО "Водоканал - Сервис", водоотведение, водоснабжение; ); 36 000,00 руб.- арендная плата - (ИП Сорвенков -аренда оборудования (антенна).); 431 705,06 руб. услуги по содержанию имущества ( ИП Шевкопляс - обслуживание узла учета тепловой энергии; ГПХ, услуги по организации и проведению мероприятия  юнармейских отрядов,  ремонт автомобиля , замена труб, покос травы; Глава крестьянского (фермерского) хозяйства Кравчук Павел Андреевич  заливка хоккейной коробки; ООО "СЭС" - дератизация  помещений, акарицидная обработка ; ИП Пикалов -тех. осмотр транспортного средства ГАЗ ГАЗЕЛЬ БИЗНЕС М 738ТХ125;  КГУП "Приморский экологический оператор"  - обращение с ТКО; ИП Овчиннико - заправка картриджа; ИП Сорвенков - ремонт системы видеонаблюдения,  организация доступа RTSP;  ИП Нестеров - приобретение Тахографа,Глонасс,установка; 3 408 068,07 руб. - прочие услуги (ГПХ - услуги по охране, услуги по выдаче спорт. инвентаря, услуги инструктора по спорту , Ремонт котла и системы отопления , уборка помещения; отсыпка площ модуля , покос травы; ИПНестеров активация и калибровка тахографа ;  ИП Иванов - подписка на комплект поддержки программных продуктов 1С;  КГБУЗ "Арсеньевская ГБ" - предрейсовый, послерейсовый мед. осмотр водителей ; (ИП  Мифтахов - установка 2 шт кондиционеров ;  ИП Марущенко - работы по планировке земполотна хоккейной коробки(с.Новосысоевка); АГО  Приморской краевой организации общественной организации "Всероссийское общество автомобилистов" - услуги по проведению автотехнич экспертизы расхода ГСМ а/м; ФГАОУВО "Белгородский Государственный национальный исследовательский  университет" - повышение квалификации-подготовка спорт судей;  ООО "Эра безопасности" - аттестационные мероприятия информационной системы;  ООО "Центр обучения противодействия коррупции" - образовательные услуги (Предупреждение коррупции в организациях); 3 893,50 руб.- прочие расходы - (оплата штрафов госпошлины  по исполнительным листам, пени);  1 039 467,79 руб. - увеличение стоимости материальных запасов  ( а/о - возмещение расходов на приобр.аптечки автомобильной - приобретение ГСМ, приобр.крана,приобретение шлангов, колера, сладких призов ; ООО "ГосТоргСервис" - приобретение угля  ( ИП Иванов - приобретение  строй материалов, инструментов; (ИП Одинцов - приобретение запчастей; (АО " ННК-Приморнефтепродукт" - риобретение смарт картыза ; (ИП Шатурина - приобретение тактильной таблички; ( а/о -возмещение расходов на приобр сердцевины замка - приобр.сальник хвостовик, воронка с гибким шлангом, мочевина, коронка по дереву, ватмана,перчатки,мешки,бумага, приобр.салфеток, приобретение сладких призов; (ИП Шипова - бретение спорт.инвентаря (перчатки, насос, секундомер); ИП Байрол - приобретение ноутбука,принтера,мышь  ИП Тюрин - приобретение журнал учета групповых занятий ;  ИП Цапурда - приобретение канц.товаров ; ООО "Мир Упаковки"-приобретение стаканов,тарелок; ООО "ЧУГУЕВСКИЙ АГРОСНАБ" - приобретение автошин.                                                                                                                                                                                                                                                                                                                                                           </t>
    </r>
    <r>
      <rPr>
        <b/>
        <sz val="11"/>
        <color indexed="8"/>
        <rFont val="Times New Roman"/>
        <family val="1"/>
        <charset val="204"/>
      </rPr>
      <t>Субсидии бюджетным учреждениям на иные цели</t>
    </r>
    <r>
      <rPr>
        <sz val="11"/>
        <color indexed="8"/>
        <rFont val="Times New Roman"/>
        <family val="1"/>
        <charset val="204"/>
      </rPr>
      <t xml:space="preserve"> 451 537,00 руб.: увеличение стоимости основных средств -451 537,00 руб. -  ( ИП Иванов приобретение дренажного насоса, консольного насоса, углошлифовальной машины;  ИП Шипова - приобретение спорт.инвентаря; ИП Мифтахов -приобретение кондиционеров 2шт;  ИП Байрол  -  приобретение ноутбука,принтера,мышь; ИП Щербак    приобретение часов шахматных; ООО "ДНС Ритейл"  приобретение утюга,оверлока;  ИП Нестеров - приобретение Тахографа,Глонасс,установка;  ИП Науменко  приобретение конвекторов)                                                                                                                                                                                                                                                                                                                                                   </t>
    </r>
    <r>
      <rPr>
        <b/>
        <sz val="11"/>
        <color indexed="8"/>
        <rFont val="Times New Roman"/>
        <family val="1"/>
        <charset val="204"/>
      </rPr>
      <t>Обеспечение персонифицированного финансирования</t>
    </r>
    <r>
      <rPr>
        <sz val="11"/>
        <color indexed="8"/>
        <rFont val="Times New Roman"/>
        <family val="1"/>
        <charset val="204"/>
      </rPr>
      <t xml:space="preserve"> 436 198,27  руб.:  гранты в форме субсидии бюджетным учреждениям - (выплаты по з/платы работникам учреждения - 436 198,27 руб.,                                                                                                                                                                                                                                        </t>
    </r>
    <r>
      <rPr>
        <b/>
        <sz val="11"/>
        <color indexed="8"/>
        <rFont val="Times New Roman"/>
        <family val="1"/>
        <charset val="204"/>
      </rPr>
      <t>Финансовое обеспкечение муниципального задания в рамках исполнения муниципального социального заказа</t>
    </r>
    <r>
      <rPr>
        <sz val="11"/>
        <color indexed="8"/>
        <rFont val="Times New Roman"/>
        <family val="1"/>
        <charset val="204"/>
      </rPr>
      <t xml:space="preserve"> 170 706,09 руб.:  выплаты по з/платы работникам учреждения - 170 706,09 руб.;                                                                                                                                                                                                                                                                                                                                                                                                                                                                                                                                                                                                                                                                                                    </t>
    </r>
    <r>
      <rPr>
        <b/>
        <sz val="11"/>
        <color indexed="8"/>
        <rFont val="Times New Roman"/>
        <family val="1"/>
        <charset val="204"/>
      </rPr>
      <t>Субсидии бюджетным учреждениям на иные цели</t>
    </r>
    <r>
      <rPr>
        <sz val="11"/>
        <color indexed="8"/>
        <rFont val="Times New Roman"/>
        <family val="1"/>
        <charset val="204"/>
      </rPr>
      <t xml:space="preserve"> (МБЗСУО ОД "Юность"; ) - 1 260 062,42  руб.:1 224 659,08 руб. - заработная плата работников учреждения ; услуги по содержанию имущества - 11 971,89 руб.- (ГПХ - ремонт крыльца, разбор домиков,обкос территории ; услуги связи -12 300,00 руб. - (ПАО "Ростелеком") ; прочие услуги - 6 996,00 руб.- КРАЕВОЙ ЦЕНТР ОХРАНЫ ТРУДА ООО- Оказание услуг по специальной оценки условий труда , 148,45 руб.  (оплата штрафов госпошлины  по исполнительным листам, пени); увеличение материальных запасов - 3 987,00 руб. -ИП Иванов -  приобретение  строиматериалов, уприобретение  лопата, топор, фонарики, замок, лампа светодиодная, мешки строительные, приобретение  строиматериалов ;                                                                                                                                                                                                                                                                                                  </t>
    </r>
    <r>
      <rPr>
        <b/>
        <sz val="11"/>
        <color indexed="8"/>
        <rFont val="Times New Roman"/>
        <family val="1"/>
        <charset val="204"/>
      </rPr>
      <t>Создание условий для отдыха, оздоровления, занятости детей  и подростков" на 2019 -2025 годы</t>
    </r>
    <r>
      <rPr>
        <sz val="11"/>
        <color indexed="8"/>
        <rFont val="Times New Roman"/>
        <family val="1"/>
        <charset val="204"/>
      </rPr>
      <t xml:space="preserve"> - 1 338 353,67 рублей: выплаты з/платы работникам учреждения 989 880,87 руб.; транспортные услуги - 60 000,00 руб. - ООО "ПРИМОРЬЕ-ГРУПП С" - перевозка детей пришкольного лагеря; услуги по содержанию имущества 199 482,80 руб. (ООО "СЭС" - акарицидная обработка и дератизация территории ); увеличение стоимости материальных запасов - 78 750,00 руб.- (организация питания в пришкольных лагерях) . 10 240,00 руб. Прочие услуги  а/о - возмещение расходов за анализы, возмещение расходов на сдачу анализов в бак. лабораторию                                                                                                                                                                                                                                                                                                                                                                                                                                                                       </t>
    </r>
    <r>
      <rPr>
        <b/>
        <sz val="11"/>
        <color indexed="8"/>
        <rFont val="Times New Roman"/>
        <family val="1"/>
        <charset val="204"/>
      </rPr>
      <t xml:space="preserve">За счет средств краевого бюджета </t>
    </r>
    <r>
      <rPr>
        <sz val="11"/>
        <color indexed="8"/>
        <rFont val="Times New Roman"/>
        <family val="1"/>
        <charset val="204"/>
      </rPr>
      <t xml:space="preserve">1 743 770,35  рублей: прочие услуги- 1 695 770,35 рублей (организация питания в пришкольных лагерях); Пособия по социальной помощи населению в денежной форме - 48 000,00 руб.(возмещение путевок в детские лагеря) </t>
    </r>
  </si>
  <si>
    <r>
      <rPr>
        <b/>
        <sz val="11"/>
        <rFont val="Times New Roman"/>
        <family val="1"/>
        <charset val="204"/>
      </rPr>
      <t>За счет средств местного бюджета</t>
    </r>
    <r>
      <rPr>
        <sz val="11"/>
        <rFont val="Times New Roman"/>
        <family val="1"/>
        <charset val="204"/>
      </rPr>
      <t xml:space="preserve"> 19 004 000,00 рублей:  заработная плата работников -16 468 553,89 руб.; Прочие выплаты   (а/о - возмещение командировочных)расходов(проживание) -2 260,0 руб.; прочая закупка товаров, работ, услуг для обеспечения государственных (муниципальных) нужд - 1 614 818,06 руб. ( ( услуги связи (ПАО "Ростелеком")- 216 072,27 руб.; комунальные услуги - 349 859,05 руб. - (ПАО "Дальэнергосбыт" эл. энергия ;  КГУП "Примтеплоэнерго" - отопление ) ;  услуги по содержанию имущества - 82 247,36 руб.- (ООО "Приморавтоматика" - техническое обслуживание ; ИП Овчинников С.В. - заправка картриджей ; КГУП "Приморский экологический оператор" - обращение с твердыми коммунальными отходами, ИП Жарков -  ремонт и техническое обслуживание принтера) ; прочие услуги -1 056 455,24 руб. ИП Иванов - абонентское обслуживание программных продуктов 1С; приобр.неисключительных прав на использование пользовательских лицензий "1С Предприятие"; подписка на комплект поддержки программных продуктов 1С; услуги по восстановлению баз данных программы 1Скомплект поддержки ГУ ПРОФ подписка,  ООО МЕДИАНА - консультация по программе 1С, ( ГПХ - (услуги по сопровож.программных комплексов)  ООО "Регионинфосервис" - простая неисключительная лицензия на использование Справочной Системы"Система Госфинансы Плюс" и Системы"Образование" КГБУЗ "Арсеньевская ГБ" - предрейсовый (послерейсовый) медицинский осмотр водителей; ПАО СК "Росгосстрах"  - страховая премия ОСАГО; АНО ДПО "СИБИРСКИЙ ЦЕНТР ПРОФЕССИОНАЛЬНОГО РАЗВИТИЯ" - образовательные услуги (курсы повышения квалификации ;ООО "Научно-исследовательский центр Обеспечения Беопасности Строительного Комплекса" -образовательные услуги (обучение по ГО и ЧС); (ООО " Учебно-методический центр " Диалог-Эксперт" - нформационно-консультационные услуги (Вебинар); ( ЧОУ ДПО "Дальневосточный региональный центр охраны труда" - обучение по охране труда);   увеличение стоимости материальных запасов -567 942,05 руб. -  ( АО " ННК-Приморнефтепродукт" - приобретение ГСМ; а/о - возмещение расходов на приобретение ГСМ, риобретение стеклоомывателя, приобретение замка для двери, приобретение хоз. товаров; (ИП Одинцов - приобретение масло моторное, маслянного фильтра, щетки стеклоочистителя;  ИП Иванов - приобретение перчаток, стройматериалов, инструментов; ООО ЛУКРУМ-С - приобретение канц.товаров; ИП Байрол - приобретение тонер картриджей, кабель, тонер, клавиатура, мышь, МФУ; ИП Куклин - приобретение автошин ;  ИП Петров - приобретение канц.товаров.);  увеличение стоимости основных средств - 257 292,67 руб.-   ИП Иванов - приобретение прес-клещи, шуруповерта, стремянки ; ИП Байрол - приобретение 2-х процессоров, ж/диски, плата, память, кулер , тонер, клавиатура, мышь, МФУ; а/о - возмещение расходов на приобретение мобильного телефона; ИП Люберцева - приобретение кресел; прочие расходы - 3 317,47 руб. - Уплата налогов и сборов)</t>
    </r>
  </si>
  <si>
    <t xml:space="preserve">За счет средств местного бюджета 12 276,00 руб.: прочие услуги - 116 832,0 руб.( ИП Артамонов - установка дверей); увеличение стоимости материальных запасов - 51326,0 руб. - (ИП Науменко - приобретение звонка беспроводного, ИП Шатурина - приобретение тактильных табличек).    </t>
  </si>
  <si>
    <t>Взносы на капитальный ремонт общего имущества многоквартирных домов муниципального жилищного фонда -  429 833,49 руб.;  оплата за содержание  незаселенного муниципального жилфонда - 76 773,07руб.( освещение, вода, отопление); проект на организацию работ по сносу объекта кап. строительства части жилого дома по ул. Советской 194/1 с. Яковлевка -50 000,0 руб.; капитальный ремонт муниципального жилого дома с. Бельцово ул. Березовая.5 -722 810,00 руб; работы по сносу части жилого дома по ул. Советской 194/1 с. Яковлевка-119 792,13 руб. (ООО "Водоканал-Сервис").</t>
  </si>
  <si>
    <t>(ООО КРОН); приобретение насоса на КНС ст. Варфоломеевка-351 300,00 руб. (ООО "Электромоторы"); приобретение  двух насосов на очистные сооружения на 120м3в с. Яковлевка-177 400,00 руб. (ООО ПК АКВАЭЛЕМЕНТ);Текущий ремонт централизованной сети водоснабжения с. Новосысоевка-93 000,00 руб.(ИП Демин И.Ю.); работы в месте порыва водопровода с. Новосысоевка, ул. Нагорная,21 -13 780,00 руб. (Федоров А.В.); замена участка участка централизованной системы с. Новосысоевка-119 400,00 руб. (ООО "КРУГ");промывка канализационной сети с. Минеральное -59 879,01 руб. (ООО "Водоканал-Сервис); капитальный ремонт канализационной сети с. Яковлевка, ул. Советская,46 (10м) -26 807,17 руб. (ООО Водоканал-Сервис");  работы по капитальному ремонту водопроводной сети с. Яковлевка, ул. Лазо - пер. Почтовый около МРДК (60м)- 83 529,38 руб. (ООО "Водоканал-Сервис").</t>
  </si>
  <si>
    <t>ООО "Водоканал-Сервис" - содержание мест накопления ТКО- 152000,00руб (Договор 1/СП от 01.01.2023)</t>
  </si>
  <si>
    <t>Кассовые расходы: 2 990,0 руб.- ПО "Почтовый агент", 206 181,60 руб. Спавочная система "Консультант+",  249 500,0 руб. - 1с ИТС, обслуживание 1с, 623 100,00 руб. ПО " Свод-смарт"   21 210,00 руб.- эл.журнал "Г.заказ в вопросах и ответах",  10 900,00 руб.-Эл. журнал "Ревизии и проверки" 372 125,0 руб.- Випнет, 160 000,0 руб. аттестация объектов информатизации, 30 250 руб.- журнал эконом эксперт, 94 853 руб.- система Госфинансы, 57 946,21 руб.-антивирус, 5770 руб. -хостинг(регистрация домена)</t>
  </si>
  <si>
    <t>Кассовые расходы: 865 432,00 руб.- приобретение ос (МФУ 10, 8 пк, 3 монитора), 75116 руб. - картриджи, ремонт, приобретение, цифровые фотоловушки</t>
  </si>
  <si>
    <t xml:space="preserve">Кассовые расходы:  8 977 371,37 руб. оплата труда,  2 714 000,15 руб. начисления на ОТ, з/п и начисления  диспетчеров   4 744 848,13 руб., 50 400,00  руб. суточные,  3 640 418,69 руб. увеличение стоимсти материальных запасов (в т.ч. Зап.части 232 309,00  ГСМ 1 556 522,13),  895 871,93 руб.- услуги связи,  1 997 085,12 руб. коммунальные услуги, 1 137 852,03 руб. - услуги по содержанию имущества ,  45 058,17 руб.- страхование авто, 2 812 826,62 руб. - Прочие услуги, 295 408,9 руб. - Налоги, сборы , 506 383,00 руб. - Увеличение стоимости ОС. </t>
  </si>
  <si>
    <t>Расходы на приобретение продуктов питания, для проведение мероприятия (Всерросийская декада спорта) -10000,00 руб.</t>
  </si>
  <si>
    <t>Расходы на приобретение бумаги, для агитационных листов -5000,00 руб.</t>
  </si>
  <si>
    <t>За счет местного бюджета 2 000 руб. приобретение буклетов.                                                                                                                                                                                        За счет местного бюджета 10 000 руб. мероприятие посвященное Всероссийской декаде спорта.                                                                                                                                                                                          За счет средств местного бюджета 233 400,00 рублей: приобретение видеокамер наблюдения.                                                                                                                              За счет средств местного бюджета 85 792,50 руб. приобретение стенда по антитеррористической безопасности.                                                                                                                                                   За счет средств местного бюджета 6 022 011,83  рублей: прочие услуги - 6 022 011,83 - (ООО ЧОП "ВИТЯЗЬ-ВОСТОК", ГЕПАРД-СЕКЬЮРИТИ ООО ОА - оказание охранных услуг).</t>
  </si>
  <si>
    <t>Соглашение б/н от 16.05.2023 (Николаева Т.С.)- изьятие жилого помещения для муниципальных нужд путем выкупа.</t>
  </si>
  <si>
    <t xml:space="preserve">Разработка проекта внесения изменений в генеральный план Яблоновского сельского поселения - 300 000 руб., переформирование территориальных зон (ЖУ, ТОП) с. Покровка, (СхЖ, ЖУ, ОД, ТОП, П, ГЛ) с. Яблоновка, (РО, ЖУ, ОД, ТОП, П) с. Николо-Михайловка, (РО, ЖУ, ОД, ТОП) с. Краснояровка в новом программном обеспечении - 60 000 руб., переформированию территориальных зон (ГЛ) с. Достоевка, (ТОП, ЖУ, ОД, РО) с. Загорное, (ЖУ, ГЛ, ТОП) с. Лазаревка, (ТОП, ЖУ, ОД, РО, П) с. Минеральное, (ТОП, ЖУ, ОД, РО) с. Озерное, (ТОП, ЖУ) с. Орлиное, (РО, ТОП) с. Рославка, (БО, ЖУ, ЖМ, РО, ТОП, СхЖ) с. Яковлевка, (РО, ТОП, ЖУ) с. Бельцово в новом программном обеспечении - 120 000 руб., переформирование территориальных зон (ЖУ, ТОП, ТЖ, ГЛ) с. Варфоломеевка, (ЖУ, ОД, ТОП, ТЖ) жд. ст. Варфоломеевка в новом программном обеспечении - 25 000 руб., добавление территориальных зон (ПIV, ПIII, СО) в с. Варфоломеевке, (ПII) в ст. Сысоевке - 45 000 руб.Подготовка документации по описанию местоположений границ населенного пункта с.Рославка формирование сведений о границах в системе - 150 000 руб. Выдел земельного участка из земельного участка с кдастровым номером 25:00:000000:90 - 140 000 руб.,формирование земельного участка из земель Лесного фонда - 120 000 руб. </t>
  </si>
  <si>
    <t xml:space="preserve">Всего: 1112621,31 руб., в том числе:транспортный налог -25491 руб, земельный налог -57731 руб.,  изготовление отчетов об оценке рыночной стоимости имущества -254000руб.(обьекты находящиеся в Программе приватизации на 2023 год - 3 автобуса, имущественный комплекс, состоящий из 31 обьекта недвижимости, подлежащих разборке в/г Минеральное, 4  обьекта аэлектросетевого хозяйства,оценка годовой арендной платы за обьекты муниципальной собственности), изготовление межевого плана всвязи с образованием зем. участка под обьектами водоснабжения на ст. Сысоевка и с. Новосысоевка, Яковлевка -270399,31 руб., разбор здания ДДТ в с. Яковлевка - 300 000 руб., комплекс кадастровых работ по изготовлению тех. планов обьектов не муниципальной собственности не стоящих на гос. кадастровом учете - 205000 руб.
</t>
  </si>
  <si>
    <t>Договор 10/05 от 10.05.2023 Ткач Ю. М.-доставка контейнеров - 47816,60 руб.;   Муниципальный контракт 01/06-ТКО от 01.06.2023 ИП Ладик Ю.А.-установка контейнерных площадок для сбора ТКО с.Варфоломеевка и жд ст.Варфоломеевка -583760,00 руб.;   Контракт 19/04 от 19.04.2023 ИП Конюшенко О.А.-контейнеры для сбора тко 50шт 595000,00 руб.;   Муниципальный контракт от 01.08.2023 № 01/08-ТКО ИП Ладик Юрий Анатольевич-установка контейнерных площадок для сбора ТКО с.Новосысоевка - 583760,00 руб.;   Муниципальный контракт 02/10-ТКО от 02.10.2023 ИП Ладик Ю.А. - установка контейнерных площадок для сбора ТКО с.Новосысоевка</t>
  </si>
  <si>
    <t>Договор 01-08 от 10.05.2023 АО "Примавтодор"-предоставление транспорта для очистки свалки79968,00руб.;  Договор 10/04 от 10.04.2023 ИП Хальченко П.А.ликвидация несанкционированной свалки на территории с.Новосысоевка пер.Советский ул.Кооперативнная-31900,00 руб.   Договор 03/07 от 03.07.2023 (ИП ГКФХ Марущенко А.А.) работы по ликвидации несанкционированной свалки в с.Новосысоевка пер.Вокзальный-36300,00 руб. Договор от 09.10.2023 № 09/10 ИП Глава крестьянского (фермерского) хозяйства Попов Владимир Николаевич -ликвидация несанкционированной свалки с.Варфоломеевка  -  76560,00 руб. Договор от 07.11.2023 № 01-34 Филиал "Северный" АО "Примавтодор" очистка сварли с. Яковлевка - 119952,00 руб.</t>
  </si>
  <si>
    <t>Исполнено/  Кассовые расходы за 2023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</si>
</sst>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р_."/>
  </numFmts>
  <fonts count="31"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8"/>
      <name val="Calibri"/>
      <family val="2"/>
      <charset val="204"/>
    </font>
    <font>
      <b/>
      <sz val="14"/>
      <color indexed="8"/>
      <name val="Times New Roman"/>
      <family val="1"/>
      <charset val="204"/>
    </font>
    <font>
      <b/>
      <sz val="12"/>
      <color indexed="8"/>
      <name val="Calibri"/>
      <family val="2"/>
      <charset val="204"/>
    </font>
    <font>
      <sz val="12"/>
      <color indexed="8"/>
      <name val="Calibri"/>
      <family val="2"/>
      <charset val="204"/>
    </font>
    <font>
      <sz val="11"/>
      <color indexed="8"/>
      <name val="Times New Roman"/>
      <family val="1"/>
      <charset val="204"/>
    </font>
    <font>
      <sz val="10"/>
      <color indexed="8"/>
      <name val="Times New Roman"/>
      <family val="1"/>
      <charset val="204"/>
    </font>
    <font>
      <sz val="11"/>
      <color theme="1"/>
      <name val="Calibri"/>
      <family val="2"/>
      <charset val="204"/>
      <scheme val="minor"/>
    </font>
    <font>
      <sz val="9"/>
      <color indexed="8"/>
      <name val="Times New Roman"/>
      <family val="1"/>
      <charset val="204"/>
    </font>
    <font>
      <b/>
      <u/>
      <sz val="9"/>
      <color indexed="8"/>
      <name val="Times New Roman"/>
      <family val="1"/>
      <charset val="204"/>
    </font>
    <font>
      <b/>
      <sz val="11"/>
      <color indexed="8"/>
      <name val="Times New Roman"/>
      <family val="1"/>
      <charset val="204"/>
    </font>
    <font>
      <sz val="11"/>
      <name val="Times New Roman"/>
      <family val="1"/>
      <charset val="204"/>
    </font>
    <font>
      <b/>
      <sz val="11"/>
      <name val="Times New Roman"/>
      <family val="1"/>
      <charset val="204"/>
    </font>
    <font>
      <sz val="11"/>
      <color indexed="8"/>
      <name val="Calibri"/>
      <family val="2"/>
      <charset val="204"/>
    </font>
    <font>
      <sz val="11"/>
      <name val="Calibri"/>
      <family val="2"/>
      <charset val="204"/>
      <scheme val="minor"/>
    </font>
    <font>
      <sz val="10"/>
      <color indexed="8"/>
      <name val="Calibri"/>
      <family val="2"/>
      <charset val="204"/>
    </font>
    <font>
      <b/>
      <sz val="10"/>
      <name val="Times New Roman"/>
      <family val="1"/>
      <charset val="204"/>
    </font>
    <font>
      <b/>
      <sz val="10"/>
      <color indexed="8"/>
      <name val="Calibri"/>
      <family val="2"/>
      <charset val="204"/>
    </font>
    <font>
      <sz val="11"/>
      <color theme="1"/>
      <name val="Times New Roman"/>
      <family val="1"/>
      <charset val="204"/>
    </font>
    <font>
      <b/>
      <sz val="10"/>
      <name val="Calibri"/>
      <family val="2"/>
      <charset val="204"/>
    </font>
    <font>
      <sz val="11"/>
      <color rgb="FFFF0000"/>
      <name val="Times New Roman"/>
      <family val="1"/>
      <charset val="204"/>
    </font>
    <font>
      <sz val="12"/>
      <color indexed="8"/>
      <name val="Times New Roman"/>
      <charset val="204"/>
    </font>
    <font>
      <sz val="10"/>
      <color theme="1"/>
      <name val="Calibri"/>
      <family val="2"/>
      <charset val="204"/>
    </font>
    <font>
      <sz val="12"/>
      <name val="Times New Roman"/>
      <family val="1"/>
      <charset val="204"/>
    </font>
    <font>
      <sz val="12"/>
      <color theme="1"/>
      <name val="Times New Roman"/>
      <family val="1"/>
      <charset val="204"/>
    </font>
    <font>
      <sz val="13"/>
      <color theme="1"/>
      <name val="Times New Roman"/>
      <family val="1"/>
      <charset val="204"/>
    </font>
    <font>
      <sz val="13"/>
      <color indexed="8"/>
      <name val="Times New Roman"/>
      <family val="1"/>
      <charset val="204"/>
    </font>
    <font>
      <sz val="13"/>
      <color indexed="8"/>
      <name val="Calibri"/>
      <family val="2"/>
      <charset val="204"/>
    </font>
    <font>
      <b/>
      <sz val="11"/>
      <color theme="1"/>
      <name val="Times New Roman"/>
      <family val="1"/>
      <charset val="204"/>
    </font>
  </fonts>
  <fills count="8">
    <fill>
      <patternFill patternType="none"/>
    </fill>
    <fill>
      <patternFill patternType="gray125"/>
    </fill>
    <fill>
      <patternFill patternType="solid">
        <fgColor indexed="13"/>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s>
  <borders count="14">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9" fillId="0" borderId="0"/>
    <xf numFmtId="43" fontId="9" fillId="0" borderId="0" applyFont="0" applyFill="0" applyBorder="0" applyAlignment="0" applyProtection="0"/>
  </cellStyleXfs>
  <cellXfs count="280">
    <xf numFmtId="0" fontId="0" fillId="0" borderId="0" xfId="0"/>
    <xf numFmtId="0" fontId="1" fillId="0" borderId="0" xfId="0" applyFont="1" applyAlignment="1">
      <alignment wrapText="1"/>
    </xf>
    <xf numFmtId="0" fontId="1" fillId="0" borderId="0" xfId="0" applyFont="1" applyFill="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horizontal="center" vertical="center" wrapText="1"/>
    </xf>
    <xf numFmtId="0" fontId="8" fillId="0" borderId="0" xfId="0" applyFont="1" applyAlignment="1">
      <alignment wrapText="1"/>
    </xf>
    <xf numFmtId="0" fontId="1" fillId="0" borderId="0" xfId="0" applyFont="1" applyAlignment="1">
      <alignment horizontal="left" wrapText="1"/>
    </xf>
    <xf numFmtId="0" fontId="8" fillId="0" borderId="0" xfId="0" applyFont="1" applyFill="1" applyAlignment="1">
      <alignment wrapText="1"/>
    </xf>
    <xf numFmtId="0" fontId="8" fillId="2" borderId="0" xfId="0" applyFont="1" applyFill="1" applyAlignment="1">
      <alignment wrapText="1"/>
    </xf>
    <xf numFmtId="0" fontId="10" fillId="0" borderId="0" xfId="0" applyNumberFormat="1" applyFont="1" applyAlignment="1">
      <alignment wrapText="1"/>
    </xf>
    <xf numFmtId="0" fontId="10" fillId="0" borderId="0" xfId="0" applyFont="1" applyFill="1" applyAlignment="1">
      <alignment wrapText="1"/>
    </xf>
    <xf numFmtId="0" fontId="10" fillId="0" borderId="0" xfId="0" applyFont="1" applyBorder="1" applyAlignment="1">
      <alignment wrapText="1"/>
    </xf>
    <xf numFmtId="0" fontId="4" fillId="0" borderId="0" xfId="0" applyFont="1" applyFill="1" applyBorder="1" applyAlignment="1">
      <alignment horizontal="right" wrapText="1"/>
    </xf>
    <xf numFmtId="0" fontId="0" fillId="0" borderId="0" xfId="0" applyFill="1" applyBorder="1" applyAlignment="1">
      <alignment horizontal="right"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wrapText="1"/>
    </xf>
    <xf numFmtId="4"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wrapText="1"/>
    </xf>
    <xf numFmtId="0" fontId="7" fillId="0" borderId="2" xfId="0" applyFont="1" applyFill="1" applyBorder="1" applyAlignment="1">
      <alignment horizontal="center" vertical="center" wrapText="1"/>
    </xf>
    <xf numFmtId="4" fontId="8" fillId="0" borderId="0" xfId="0" applyNumberFormat="1" applyFont="1" applyAlignment="1">
      <alignment wrapText="1"/>
    </xf>
    <xf numFmtId="2" fontId="19" fillId="0" borderId="3"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1" fillId="0" borderId="0" xfId="0" applyFont="1" applyFill="1" applyBorder="1" applyAlignment="1">
      <alignment horizontal="center" vertical="top" wrapText="1"/>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0" xfId="0" applyFont="1" applyBorder="1" applyAlignment="1">
      <alignment horizontal="center" wrapText="1"/>
    </xf>
    <xf numFmtId="2" fontId="17" fillId="0" borderId="3" xfId="0" applyNumberFormat="1" applyFont="1" applyFill="1" applyBorder="1" applyAlignment="1">
      <alignment horizontal="center" vertical="center" wrapText="1"/>
    </xf>
    <xf numFmtId="4" fontId="13" fillId="0" borderId="3"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2" fontId="21" fillId="0" borderId="3" xfId="0" applyNumberFormat="1" applyFont="1" applyFill="1" applyBorder="1" applyAlignment="1">
      <alignment horizontal="center" vertical="center" wrapText="1"/>
    </xf>
    <xf numFmtId="4" fontId="8" fillId="0" borderId="3" xfId="0" applyNumberFormat="1" applyFont="1" applyFill="1" applyBorder="1" applyAlignment="1">
      <alignment horizontal="center" vertical="center" wrapText="1"/>
    </xf>
    <xf numFmtId="4" fontId="13" fillId="0" borderId="6" xfId="0" applyNumberFormat="1" applyFont="1" applyFill="1" applyBorder="1" applyAlignment="1">
      <alignment horizontal="center" vertical="center" wrapText="1"/>
    </xf>
    <xf numFmtId="0" fontId="7" fillId="0" borderId="4" xfId="0" applyFont="1" applyFill="1" applyBorder="1" applyAlignment="1">
      <alignment vertical="center" wrapText="1"/>
    </xf>
    <xf numFmtId="0" fontId="7" fillId="0" borderId="11" xfId="0" applyFont="1" applyFill="1" applyBorder="1" applyAlignment="1">
      <alignment vertical="center"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4" fontId="7" fillId="0" borderId="6" xfId="0" applyNumberFormat="1" applyFont="1" applyFill="1" applyBorder="1" applyAlignment="1">
      <alignment horizontal="center" vertical="center" wrapText="1"/>
    </xf>
    <xf numFmtId="2" fontId="17" fillId="0" borderId="6" xfId="0" applyNumberFormat="1" applyFont="1" applyFill="1" applyBorder="1" applyAlignment="1">
      <alignment horizontal="center" vertical="center" wrapText="1"/>
    </xf>
    <xf numFmtId="0" fontId="7" fillId="0" borderId="7" xfId="0" applyFont="1" applyFill="1" applyBorder="1" applyAlignment="1">
      <alignment horizontal="left" wrapText="1"/>
    </xf>
    <xf numFmtId="0" fontId="7" fillId="0" borderId="7" xfId="0" applyFont="1" applyFill="1" applyBorder="1" applyAlignment="1">
      <alignment horizontal="left" vertical="center" wrapText="1"/>
    </xf>
    <xf numFmtId="0" fontId="7" fillId="0" borderId="2" xfId="0" applyFont="1" applyFill="1" applyBorder="1" applyAlignment="1">
      <alignment vertical="top" wrapText="1"/>
    </xf>
    <xf numFmtId="0" fontId="13" fillId="0" borderId="12" xfId="0" applyFont="1" applyFill="1" applyBorder="1" applyAlignment="1">
      <alignment vertical="top" wrapText="1"/>
    </xf>
    <xf numFmtId="2" fontId="17" fillId="0" borderId="4" xfId="0" applyNumberFormat="1" applyFont="1" applyFill="1" applyBorder="1" applyAlignment="1">
      <alignment horizontal="center" vertical="center" wrapText="1"/>
    </xf>
    <xf numFmtId="0" fontId="13" fillId="0" borderId="9" xfId="0" applyFont="1" applyFill="1" applyBorder="1" applyAlignment="1">
      <alignment horizontal="left" vertical="top" wrapText="1"/>
    </xf>
    <xf numFmtId="2" fontId="17" fillId="0" borderId="5" xfId="0" applyNumberFormat="1" applyFont="1" applyFill="1" applyBorder="1" applyAlignment="1">
      <alignment horizontal="center" vertical="center" wrapText="1"/>
    </xf>
    <xf numFmtId="2" fontId="17" fillId="0" borderId="0" xfId="0" applyNumberFormat="1" applyFont="1" applyFill="1" applyBorder="1" applyAlignment="1">
      <alignment horizontal="center" vertical="center" wrapText="1"/>
    </xf>
    <xf numFmtId="0" fontId="13" fillId="0" borderId="4" xfId="0" applyNumberFormat="1" applyFont="1" applyFill="1" applyBorder="1" applyAlignment="1">
      <alignment horizontal="left" vertical="top" wrapText="1"/>
    </xf>
    <xf numFmtId="0" fontId="13" fillId="0" borderId="4" xfId="0" applyFont="1" applyFill="1" applyBorder="1" applyAlignment="1">
      <alignment vertical="top" wrapText="1"/>
    </xf>
    <xf numFmtId="2" fontId="17" fillId="0" borderId="2" xfId="0" applyNumberFormat="1" applyFont="1" applyFill="1" applyBorder="1" applyAlignment="1">
      <alignment horizontal="center" vertical="center" wrapText="1"/>
    </xf>
    <xf numFmtId="2" fontId="17" fillId="0" borderId="9" xfId="0" applyNumberFormat="1" applyFont="1" applyFill="1" applyBorder="1" applyAlignment="1">
      <alignment horizontal="center" vertical="center" wrapText="1"/>
    </xf>
    <xf numFmtId="2" fontId="17" fillId="0" borderId="12" xfId="0" applyNumberFormat="1" applyFont="1" applyFill="1" applyBorder="1" applyAlignment="1">
      <alignment horizontal="center" vertical="center" wrapText="1"/>
    </xf>
    <xf numFmtId="4" fontId="7" fillId="0" borderId="7" xfId="0" applyNumberFormat="1" applyFont="1" applyFill="1" applyBorder="1" applyAlignment="1">
      <alignment horizontal="center" vertical="center" wrapText="1"/>
    </xf>
    <xf numFmtId="0" fontId="13" fillId="0" borderId="3" xfId="0" applyFont="1" applyFill="1" applyBorder="1" applyAlignment="1">
      <alignment horizontal="left" wrapText="1"/>
    </xf>
    <xf numFmtId="0" fontId="13" fillId="0" borderId="3" xfId="0" applyFont="1" applyFill="1" applyBorder="1" applyAlignment="1">
      <alignment horizontal="left" vertical="center" wrapText="1"/>
    </xf>
    <xf numFmtId="4" fontId="7" fillId="0" borderId="3" xfId="0" applyNumberFormat="1" applyFont="1" applyFill="1" applyBorder="1" applyAlignment="1">
      <alignment horizont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3" fillId="0" borderId="5" xfId="0" applyFont="1" applyFill="1" applyBorder="1" applyAlignment="1">
      <alignment horizontal="left" vertical="top"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2" fontId="13" fillId="0" borderId="1" xfId="0" applyNumberFormat="1" applyFont="1" applyFill="1" applyBorder="1" applyAlignment="1">
      <alignment horizontal="left" vertical="top" wrapText="1"/>
    </xf>
    <xf numFmtId="2" fontId="17" fillId="0" borderId="2" xfId="0" applyNumberFormat="1" applyFont="1" applyFill="1" applyBorder="1" applyAlignment="1">
      <alignment horizontal="center" vertical="top" wrapText="1"/>
    </xf>
    <xf numFmtId="0" fontId="7" fillId="0" borderId="10" xfId="0" applyFont="1" applyFill="1" applyBorder="1" applyAlignment="1">
      <alignment horizontal="center" vertical="center" wrapText="1"/>
    </xf>
    <xf numFmtId="0" fontId="7" fillId="0" borderId="0" xfId="0" applyFont="1" applyBorder="1" applyAlignment="1">
      <alignment horizontal="center" wrapText="1"/>
    </xf>
    <xf numFmtId="0" fontId="7" fillId="0" borderId="2" xfId="0" applyFont="1" applyFill="1" applyBorder="1" applyAlignment="1">
      <alignment horizontal="center" vertical="center" wrapText="1"/>
    </xf>
    <xf numFmtId="0" fontId="8" fillId="0" borderId="0" xfId="0" applyFont="1" applyAlignment="1">
      <alignment vertical="center" wrapText="1"/>
    </xf>
    <xf numFmtId="2" fontId="7" fillId="0" borderId="3" xfId="0" applyNumberFormat="1" applyFont="1" applyFill="1" applyBorder="1" applyAlignment="1">
      <alignment horizontal="center" vertical="center" wrapText="1"/>
    </xf>
    <xf numFmtId="0" fontId="1" fillId="4" borderId="0" xfId="0" applyFont="1" applyFill="1" applyAlignment="1">
      <alignment wrapText="1"/>
    </xf>
    <xf numFmtId="0" fontId="1" fillId="5" borderId="1" xfId="0" applyFont="1" applyFill="1" applyBorder="1" applyAlignment="1">
      <alignment horizontal="center" vertical="top" wrapText="1"/>
    </xf>
    <xf numFmtId="0" fontId="7" fillId="5" borderId="3" xfId="0" applyFont="1" applyFill="1" applyBorder="1" applyAlignment="1">
      <alignment horizontal="left" wrapText="1"/>
    </xf>
    <xf numFmtId="0" fontId="1" fillId="5" borderId="0" xfId="0" applyFont="1" applyFill="1" applyAlignment="1">
      <alignment wrapText="1"/>
    </xf>
    <xf numFmtId="0" fontId="7" fillId="5" borderId="3" xfId="0" applyFont="1" applyFill="1" applyBorder="1" applyAlignment="1">
      <alignment horizontal="left" vertical="center" wrapText="1"/>
    </xf>
    <xf numFmtId="0" fontId="8" fillId="5" borderId="0" xfId="0" applyFont="1" applyFill="1" applyAlignment="1">
      <alignment wrapText="1"/>
    </xf>
    <xf numFmtId="0" fontId="10" fillId="4" borderId="0" xfId="0" applyFont="1" applyFill="1" applyBorder="1" applyAlignment="1">
      <alignment horizontal="center" vertical="center" wrapText="1"/>
    </xf>
    <xf numFmtId="4" fontId="7" fillId="6" borderId="3" xfId="0" applyNumberFormat="1" applyFont="1" applyFill="1" applyBorder="1" applyAlignment="1">
      <alignment horizontal="center" vertical="center" wrapText="1"/>
    </xf>
    <xf numFmtId="2" fontId="17" fillId="6" borderId="3" xfId="0" applyNumberFormat="1" applyFont="1" applyFill="1" applyBorder="1" applyAlignment="1">
      <alignment horizontal="center" vertical="center" wrapText="1"/>
    </xf>
    <xf numFmtId="4" fontId="7" fillId="6" borderId="2" xfId="0" applyNumberFormat="1" applyFont="1" applyFill="1" applyBorder="1" applyAlignment="1">
      <alignment horizontal="center" vertical="center" wrapText="1"/>
    </xf>
    <xf numFmtId="2" fontId="19" fillId="6" borderId="3" xfId="0" applyNumberFormat="1" applyFont="1" applyFill="1" applyBorder="1" applyAlignment="1">
      <alignment horizontal="center" vertical="center" wrapText="1"/>
    </xf>
    <xf numFmtId="4" fontId="7" fillId="5" borderId="3" xfId="0" applyNumberFormat="1" applyFont="1" applyFill="1" applyBorder="1" applyAlignment="1">
      <alignment horizontal="center" vertical="center" wrapText="1"/>
    </xf>
    <xf numFmtId="2" fontId="17" fillId="5" borderId="3" xfId="0" applyNumberFormat="1" applyFont="1" applyFill="1" applyBorder="1" applyAlignment="1">
      <alignment horizontal="center" vertical="center" wrapText="1"/>
    </xf>
    <xf numFmtId="2" fontId="19" fillId="5" borderId="3" xfId="0" applyNumberFormat="1" applyFont="1" applyFill="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3" xfId="0" applyNumberFormat="1" applyFont="1" applyFill="1" applyBorder="1" applyAlignment="1">
      <alignment horizontal="center" vertical="center" wrapText="1"/>
    </xf>
    <xf numFmtId="4" fontId="7" fillId="0" borderId="0" xfId="0" applyNumberFormat="1" applyFont="1" applyAlignment="1">
      <alignment horizontal="center" vertical="center" wrapText="1"/>
    </xf>
    <xf numFmtId="2" fontId="23" fillId="0" borderId="3" xfId="0" applyNumberFormat="1" applyFont="1" applyBorder="1" applyAlignment="1">
      <alignment horizontal="center" vertical="center" wrapText="1"/>
    </xf>
    <xf numFmtId="2" fontId="23" fillId="0" borderId="0" xfId="0" applyNumberFormat="1" applyFont="1" applyAlignment="1">
      <alignment horizontal="center" vertical="center" wrapText="1"/>
    </xf>
    <xf numFmtId="4" fontId="23" fillId="0" borderId="3" xfId="0" applyNumberFormat="1" applyFont="1" applyBorder="1" applyAlignment="1">
      <alignment horizontal="center" vertical="center" wrapText="1"/>
    </xf>
    <xf numFmtId="2" fontId="7" fillId="0" borderId="2" xfId="0" applyNumberFormat="1" applyFont="1" applyFill="1" applyBorder="1" applyAlignment="1">
      <alignment horizontal="center" vertical="center" wrapText="1"/>
    </xf>
    <xf numFmtId="2" fontId="13" fillId="0" borderId="1" xfId="0" applyNumberFormat="1" applyFont="1" applyFill="1" applyBorder="1" applyAlignment="1">
      <alignment horizontal="left" vertical="top" wrapText="1"/>
    </xf>
    <xf numFmtId="2" fontId="8" fillId="0" borderId="3" xfId="0" applyNumberFormat="1" applyFont="1" applyFill="1" applyBorder="1" applyAlignment="1">
      <alignment horizontal="center" vertical="center" wrapText="1"/>
    </xf>
    <xf numFmtId="4" fontId="1" fillId="0" borderId="3" xfId="0" applyNumberFormat="1" applyFont="1" applyFill="1" applyBorder="1" applyAlignment="1">
      <alignment horizontal="center" wrapText="1"/>
    </xf>
    <xf numFmtId="2" fontId="13" fillId="0" borderId="3" xfId="0" applyNumberFormat="1" applyFont="1" applyFill="1" applyBorder="1" applyAlignment="1">
      <alignment horizontal="center" vertical="center" wrapText="1"/>
    </xf>
    <xf numFmtId="4" fontId="20" fillId="0" borderId="3" xfId="0" applyNumberFormat="1" applyFont="1" applyFill="1" applyBorder="1" applyAlignment="1">
      <alignment horizontal="center" vertical="center" wrapText="1"/>
    </xf>
    <xf numFmtId="2" fontId="24" fillId="0" borderId="3" xfId="0" applyNumberFormat="1" applyFont="1" applyFill="1" applyBorder="1" applyAlignment="1">
      <alignment horizontal="center" vertical="center" wrapText="1"/>
    </xf>
    <xf numFmtId="4" fontId="25" fillId="0" borderId="3" xfId="0" applyNumberFormat="1" applyFont="1" applyFill="1" applyBorder="1" applyAlignment="1">
      <alignment horizontal="center" vertical="center" wrapText="1"/>
    </xf>
    <xf numFmtId="49" fontId="1"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2" fontId="17" fillId="0" borderId="2" xfId="0" applyNumberFormat="1" applyFont="1" applyFill="1" applyBorder="1" applyAlignment="1">
      <alignment horizontal="center" vertical="top" wrapText="1"/>
    </xf>
    <xf numFmtId="2" fontId="17" fillId="0" borderId="2" xfId="0" applyNumberFormat="1" applyFont="1" applyFill="1" applyBorder="1" applyAlignment="1">
      <alignment horizontal="center" vertical="top" wrapText="1"/>
    </xf>
    <xf numFmtId="4" fontId="13" fillId="0" borderId="3" xfId="0" applyNumberFormat="1" applyFont="1" applyFill="1" applyBorder="1" applyAlignment="1">
      <alignment horizontal="center" wrapText="1"/>
    </xf>
    <xf numFmtId="4" fontId="13" fillId="0" borderId="11" xfId="0" applyNumberFormat="1" applyFont="1" applyFill="1" applyBorder="1" applyAlignment="1">
      <alignment horizontal="center" wrapText="1"/>
    </xf>
    <xf numFmtId="43" fontId="13" fillId="0" borderId="3" xfId="2" applyFont="1" applyFill="1" applyBorder="1" applyAlignment="1">
      <alignment horizontal="center" vertical="center" wrapText="1"/>
    </xf>
    <xf numFmtId="4" fontId="13" fillId="0" borderId="0" xfId="0" applyNumberFormat="1" applyFont="1" applyFill="1" applyAlignment="1">
      <alignment horizontal="center" vertical="center" wrapText="1"/>
    </xf>
    <xf numFmtId="0" fontId="8" fillId="0" borderId="0" xfId="0" applyFont="1" applyBorder="1" applyAlignment="1">
      <alignment horizontal="center" wrapText="1"/>
    </xf>
    <xf numFmtId="4" fontId="26" fillId="0" borderId="3" xfId="0" applyNumberFormat="1" applyFont="1" applyFill="1" applyBorder="1" applyAlignment="1">
      <alignment horizontal="center" wrapText="1"/>
    </xf>
    <xf numFmtId="2" fontId="28" fillId="0" borderId="3" xfId="0" applyNumberFormat="1" applyFont="1" applyFill="1" applyBorder="1" applyAlignment="1">
      <alignment horizontal="center" vertical="center" wrapText="1"/>
    </xf>
    <xf numFmtId="4" fontId="28" fillId="0" borderId="3" xfId="0" applyNumberFormat="1" applyFont="1" applyFill="1" applyBorder="1" applyAlignment="1">
      <alignment horizontal="center" vertical="center" wrapText="1"/>
    </xf>
    <xf numFmtId="4" fontId="27" fillId="0" borderId="3" xfId="0" applyNumberFormat="1" applyFont="1" applyFill="1" applyBorder="1" applyAlignment="1">
      <alignment horizontal="center" vertical="center" wrapText="1"/>
    </xf>
    <xf numFmtId="2" fontId="29" fillId="0" borderId="3" xfId="0" applyNumberFormat="1" applyFont="1" applyFill="1" applyBorder="1" applyAlignment="1">
      <alignment horizontal="center" vertical="center" wrapText="1"/>
    </xf>
    <xf numFmtId="43" fontId="27" fillId="0" borderId="3" xfId="2" applyFont="1" applyFill="1" applyBorder="1" applyAlignment="1">
      <alignment horizontal="center" vertical="center" wrapText="1"/>
    </xf>
    <xf numFmtId="4" fontId="27" fillId="0" borderId="3" xfId="2" applyNumberFormat="1" applyFont="1" applyFill="1" applyBorder="1" applyAlignment="1">
      <alignment horizontal="center" vertical="center" wrapText="1"/>
    </xf>
    <xf numFmtId="43" fontId="20" fillId="0" borderId="3" xfId="2" applyFont="1" applyFill="1" applyBorder="1" applyAlignment="1">
      <alignment horizontal="center" vertical="center" wrapText="1"/>
    </xf>
    <xf numFmtId="43" fontId="30" fillId="0" borderId="3" xfId="2" applyFont="1" applyFill="1" applyBorder="1" applyAlignment="1">
      <alignment horizontal="center" vertical="center" wrapText="1"/>
    </xf>
    <xf numFmtId="4" fontId="20" fillId="0" borderId="3" xfId="2" applyNumberFormat="1" applyFont="1" applyFill="1" applyBorder="1" applyAlignment="1">
      <alignment horizontal="center" vertical="center" wrapText="1"/>
    </xf>
    <xf numFmtId="164" fontId="13" fillId="0" borderId="13" xfId="0" applyNumberFormat="1" applyFont="1" applyFill="1" applyBorder="1" applyAlignment="1">
      <alignment horizontal="center" vertical="center" wrapText="1"/>
    </xf>
    <xf numFmtId="164" fontId="7"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center" vertical="center" wrapText="1"/>
    </xf>
    <xf numFmtId="2" fontId="8" fillId="0" borderId="4"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4" fontId="7" fillId="0" borderId="4" xfId="0" applyNumberFormat="1" applyFont="1" applyFill="1" applyBorder="1" applyAlignment="1">
      <alignment horizontal="center" vertical="center" wrapText="1"/>
    </xf>
    <xf numFmtId="2" fontId="15" fillId="0" borderId="3"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left" vertical="top" wrapText="1"/>
    </xf>
    <xf numFmtId="2" fontId="17" fillId="0" borderId="2" xfId="0" applyNumberFormat="1" applyFont="1" applyFill="1" applyBorder="1" applyAlignment="1">
      <alignment horizontal="center" vertical="top" wrapText="1"/>
    </xf>
    <xf numFmtId="2" fontId="17" fillId="0" borderId="8" xfId="0" applyNumberFormat="1" applyFont="1" applyFill="1" applyBorder="1" applyAlignment="1">
      <alignment horizontal="center" vertical="top" wrapText="1"/>
    </xf>
    <xf numFmtId="0" fontId="7" fillId="0" borderId="2" xfId="0" applyFont="1" applyFill="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10" fillId="0" borderId="10" xfId="0" applyFont="1" applyBorder="1" applyAlignment="1">
      <alignment horizontal="center" wrapText="1"/>
    </xf>
    <xf numFmtId="0" fontId="1" fillId="0" borderId="10" xfId="0" applyFont="1" applyBorder="1" applyAlignment="1">
      <alignment horizont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4" xfId="0" applyFont="1" applyFill="1" applyBorder="1" applyAlignment="1">
      <alignment horizontal="left" vertical="top" wrapText="1"/>
    </xf>
    <xf numFmtId="0" fontId="7" fillId="7" borderId="2"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5" borderId="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3" fillId="0" borderId="5" xfId="0" applyFont="1" applyFill="1" applyBorder="1" applyAlignment="1">
      <alignment horizontal="left" vertical="top" wrapText="1"/>
    </xf>
    <xf numFmtId="0" fontId="7" fillId="0" borderId="3" xfId="0" applyFont="1" applyFill="1" applyBorder="1" applyAlignment="1">
      <alignment horizontal="left" vertical="top" wrapText="1"/>
    </xf>
    <xf numFmtId="0" fontId="8" fillId="0" borderId="0" xfId="0" applyFont="1" applyBorder="1" applyAlignment="1">
      <alignment horizontal="center" wrapText="1"/>
    </xf>
    <xf numFmtId="0" fontId="7" fillId="0" borderId="10" xfId="0" applyFont="1" applyBorder="1" applyAlignment="1">
      <alignment horizontal="center" wrapText="1"/>
    </xf>
    <xf numFmtId="0" fontId="11" fillId="0" borderId="2"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2" fontId="7" fillId="7" borderId="2" xfId="0" applyNumberFormat="1" applyFont="1" applyFill="1" applyBorder="1" applyAlignment="1">
      <alignment horizontal="center" vertical="center" wrapText="1"/>
    </xf>
    <xf numFmtId="2" fontId="7" fillId="7" borderId="5" xfId="0" applyNumberFormat="1" applyFont="1" applyFill="1" applyBorder="1" applyAlignment="1">
      <alignment horizontal="center" vertical="center" wrapText="1"/>
    </xf>
    <xf numFmtId="2" fontId="7" fillId="7" borderId="4"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wrapText="1"/>
    </xf>
    <xf numFmtId="0" fontId="7" fillId="0" borderId="4" xfId="0" applyFont="1" applyFill="1" applyBorder="1" applyAlignment="1">
      <alignment wrapText="1"/>
    </xf>
    <xf numFmtId="0" fontId="7" fillId="0" borderId="8" xfId="0" applyFont="1" applyFill="1" applyBorder="1" applyAlignment="1">
      <alignment wrapText="1"/>
    </xf>
    <xf numFmtId="0" fontId="7" fillId="0" borderId="9" xfId="0" applyFont="1" applyFill="1" applyBorder="1" applyAlignment="1">
      <alignment wrapText="1"/>
    </xf>
    <xf numFmtId="0" fontId="7" fillId="0" borderId="10" xfId="0" applyFont="1" applyFill="1" applyBorder="1" applyAlignment="1">
      <alignment wrapText="1"/>
    </xf>
    <xf numFmtId="0" fontId="7" fillId="0" borderId="1" xfId="0" applyFont="1" applyFill="1" applyBorder="1" applyAlignment="1">
      <alignment wrapText="1"/>
    </xf>
    <xf numFmtId="0" fontId="7" fillId="0" borderId="11" xfId="0" applyFont="1" applyFill="1" applyBorder="1" applyAlignment="1">
      <alignment wrapText="1"/>
    </xf>
    <xf numFmtId="0" fontId="7" fillId="0" borderId="12" xfId="0" applyFont="1" applyFill="1" applyBorder="1" applyAlignment="1">
      <alignment wrapText="1"/>
    </xf>
    <xf numFmtId="0" fontId="14" fillId="0" borderId="5" xfId="0" applyNumberFormat="1"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4" xfId="0" applyFont="1" applyFill="1" applyBorder="1" applyAlignment="1">
      <alignment horizontal="left" vertical="top" wrapText="1"/>
    </xf>
    <xf numFmtId="2" fontId="7" fillId="0" borderId="2" xfId="0" applyNumberFormat="1" applyFont="1" applyFill="1" applyBorder="1" applyAlignment="1">
      <alignment horizontal="center" vertical="center" wrapText="1"/>
    </xf>
    <xf numFmtId="2" fontId="7" fillId="0" borderId="5" xfId="0" applyNumberFormat="1" applyFont="1" applyFill="1" applyBorder="1" applyAlignment="1">
      <alignment horizontal="center" vertical="center" wrapText="1"/>
    </xf>
    <xf numFmtId="2" fontId="7" fillId="0" borderId="4" xfId="0" applyNumberFormat="1" applyFont="1" applyFill="1" applyBorder="1" applyAlignment="1">
      <alignment horizontal="center" vertical="center" wrapText="1"/>
    </xf>
    <xf numFmtId="0" fontId="16" fillId="0" borderId="5" xfId="0" applyFont="1" applyFill="1" applyBorder="1" applyAlignment="1">
      <alignment horizontal="left" vertical="top" wrapText="1"/>
    </xf>
    <xf numFmtId="0" fontId="16" fillId="0" borderId="4" xfId="0" applyFont="1" applyFill="1" applyBorder="1" applyAlignment="1">
      <alignment horizontal="left" vertical="top" wrapText="1"/>
    </xf>
    <xf numFmtId="2" fontId="7" fillId="5" borderId="2" xfId="0" applyNumberFormat="1" applyFont="1" applyFill="1" applyBorder="1" applyAlignment="1">
      <alignment horizontal="center" vertical="center" wrapText="1"/>
    </xf>
    <xf numFmtId="2" fontId="7" fillId="5" borderId="5" xfId="0" applyNumberFormat="1" applyFont="1" applyFill="1" applyBorder="1" applyAlignment="1">
      <alignment horizontal="center" vertical="center" wrapText="1"/>
    </xf>
    <xf numFmtId="2" fontId="7" fillId="5" borderId="4" xfId="0" applyNumberFormat="1" applyFont="1" applyFill="1" applyBorder="1" applyAlignment="1">
      <alignment horizontal="center" vertical="center"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1" fillId="0" borderId="1"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2" fontId="7" fillId="0" borderId="2" xfId="0" applyNumberFormat="1" applyFont="1" applyFill="1" applyBorder="1" applyAlignment="1">
      <alignment horizontal="left" vertical="top" wrapText="1"/>
    </xf>
    <xf numFmtId="2" fontId="7" fillId="0" borderId="5" xfId="0" applyNumberFormat="1" applyFont="1" applyFill="1" applyBorder="1" applyAlignment="1">
      <alignment horizontal="left" vertical="top" wrapText="1"/>
    </xf>
    <xf numFmtId="2" fontId="7" fillId="0" borderId="4" xfId="0" applyNumberFormat="1" applyFont="1" applyFill="1" applyBorder="1" applyAlignment="1">
      <alignment horizontal="left" vertical="top" wrapText="1"/>
    </xf>
    <xf numFmtId="0" fontId="13" fillId="0" borderId="3" xfId="0" applyFont="1" applyFill="1" applyBorder="1" applyAlignment="1">
      <alignment horizontal="left" vertical="top" wrapText="1"/>
    </xf>
    <xf numFmtId="2" fontId="7" fillId="5" borderId="2" xfId="0" applyNumberFormat="1" applyFont="1" applyFill="1" applyBorder="1" applyAlignment="1">
      <alignment horizontal="left" vertical="top" wrapText="1"/>
    </xf>
    <xf numFmtId="2" fontId="7" fillId="5" borderId="5" xfId="0" applyNumberFormat="1" applyFont="1" applyFill="1" applyBorder="1" applyAlignment="1">
      <alignment horizontal="left" vertical="top" wrapText="1"/>
    </xf>
    <xf numFmtId="2" fontId="7" fillId="5" borderId="4" xfId="0" applyNumberFormat="1" applyFont="1" applyFill="1" applyBorder="1" applyAlignment="1">
      <alignment horizontal="left" vertical="top" wrapText="1"/>
    </xf>
    <xf numFmtId="2" fontId="7" fillId="0" borderId="3" xfId="0" applyNumberFormat="1" applyFont="1" applyFill="1" applyBorder="1" applyAlignment="1">
      <alignment horizontal="left" vertical="top" wrapText="1"/>
    </xf>
    <xf numFmtId="0" fontId="14"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15" fillId="7" borderId="5"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7" fillId="0" borderId="2" xfId="0" applyNumberFormat="1" applyFont="1" applyFill="1" applyBorder="1" applyAlignment="1">
      <alignment horizontal="left" vertical="top" wrapText="1"/>
    </xf>
    <xf numFmtId="0" fontId="12" fillId="0" borderId="5" xfId="0" applyNumberFormat="1" applyFont="1" applyFill="1" applyBorder="1" applyAlignment="1">
      <alignment horizontal="left" vertical="top" wrapText="1"/>
    </xf>
    <xf numFmtId="0" fontId="12" fillId="0" borderId="4" xfId="0" applyNumberFormat="1" applyFont="1" applyFill="1" applyBorder="1" applyAlignment="1">
      <alignment horizontal="left" vertical="top" wrapText="1"/>
    </xf>
    <xf numFmtId="0" fontId="7" fillId="0" borderId="10" xfId="0" applyFont="1" applyFill="1" applyBorder="1" applyAlignment="1">
      <alignment horizontal="center" vertical="center" wrapText="1"/>
    </xf>
    <xf numFmtId="0" fontId="18" fillId="0" borderId="5" xfId="0" applyFont="1" applyFill="1" applyBorder="1" applyAlignment="1">
      <alignment horizontal="left" vertical="top" wrapText="1"/>
    </xf>
    <xf numFmtId="0" fontId="18" fillId="0" borderId="4" xfId="0" applyFont="1" applyFill="1" applyBorder="1" applyAlignment="1">
      <alignment horizontal="left" vertical="top" wrapText="1"/>
    </xf>
    <xf numFmtId="0" fontId="4" fillId="0" borderId="0" xfId="0" applyFont="1" applyFill="1" applyBorder="1" applyAlignment="1">
      <alignment horizontal="center" wrapText="1"/>
    </xf>
    <xf numFmtId="0" fontId="0" fillId="0" borderId="0" xfId="0" applyFill="1" applyBorder="1" applyAlignment="1">
      <alignment horizontal="center" wrapText="1"/>
    </xf>
    <xf numFmtId="0" fontId="2" fillId="0" borderId="0" xfId="0" applyFont="1" applyFill="1" applyAlignment="1">
      <alignment horizontal="right" wrapText="1"/>
    </xf>
    <xf numFmtId="0" fontId="5" fillId="0" borderId="0" xfId="0" applyFont="1" applyFill="1" applyAlignment="1">
      <alignment horizontal="right" wrapText="1"/>
    </xf>
    <xf numFmtId="0" fontId="6" fillId="0" borderId="0" xfId="0" applyFont="1" applyFill="1" applyAlignment="1">
      <alignment horizontal="right" wrapText="1"/>
    </xf>
    <xf numFmtId="0" fontId="13" fillId="0" borderId="2" xfId="0" applyFont="1" applyFill="1" applyBorder="1" applyAlignment="1">
      <alignment vertical="top" wrapText="1"/>
    </xf>
    <xf numFmtId="0" fontId="0" fillId="0" borderId="5" xfId="0" applyFill="1" applyBorder="1" applyAlignment="1">
      <alignment vertical="top" wrapText="1"/>
    </xf>
    <xf numFmtId="0" fontId="0" fillId="0" borderId="4" xfId="0" applyFill="1" applyBorder="1" applyAlignment="1">
      <alignment vertical="top" wrapText="1"/>
    </xf>
    <xf numFmtId="0" fontId="10" fillId="0" borderId="10" xfId="0" applyFont="1" applyBorder="1" applyAlignment="1">
      <alignment horizontal="center" vertical="center" wrapText="1"/>
    </xf>
    <xf numFmtId="0" fontId="0" fillId="0" borderId="5" xfId="0" applyBorder="1"/>
    <xf numFmtId="2" fontId="20" fillId="0" borderId="2" xfId="0" applyNumberFormat="1" applyFont="1" applyFill="1" applyBorder="1" applyAlignment="1">
      <alignment horizontal="left" vertical="top" wrapText="1"/>
    </xf>
    <xf numFmtId="2" fontId="20" fillId="0" borderId="5" xfId="0" applyNumberFormat="1" applyFont="1" applyFill="1" applyBorder="1" applyAlignment="1">
      <alignment horizontal="left" vertical="top" wrapText="1"/>
    </xf>
    <xf numFmtId="2" fontId="20" fillId="0" borderId="4" xfId="0" applyNumberFormat="1" applyFont="1" applyFill="1" applyBorder="1" applyAlignment="1">
      <alignment horizontal="left" vertical="top" wrapText="1"/>
    </xf>
    <xf numFmtId="0" fontId="7" fillId="0" borderId="8" xfId="0" applyFont="1" applyFill="1" applyBorder="1" applyAlignment="1">
      <alignment horizontal="center" vertical="center" wrapText="1"/>
    </xf>
    <xf numFmtId="0" fontId="0" fillId="0" borderId="4" xfId="0" applyBorder="1" applyAlignment="1">
      <alignment vertical="top" wrapText="1"/>
    </xf>
    <xf numFmtId="2" fontId="7" fillId="0" borderId="2" xfId="0" applyNumberFormat="1" applyFont="1" applyFill="1" applyBorder="1" applyAlignment="1">
      <alignment horizontal="center" vertical="top" wrapText="1"/>
    </xf>
    <xf numFmtId="2" fontId="7" fillId="0" borderId="5" xfId="0" applyNumberFormat="1" applyFont="1" applyFill="1" applyBorder="1" applyAlignment="1">
      <alignment horizontal="center" vertical="top" wrapText="1"/>
    </xf>
    <xf numFmtId="0" fontId="10" fillId="0" borderId="10" xfId="0" applyFont="1" applyBorder="1" applyAlignment="1">
      <alignment horizontal="center" vertical="top" wrapText="1"/>
    </xf>
    <xf numFmtId="0" fontId="8" fillId="0" borderId="10" xfId="0" applyFont="1" applyBorder="1" applyAlignment="1">
      <alignment horizontal="center" wrapText="1"/>
    </xf>
    <xf numFmtId="0" fontId="7" fillId="0" borderId="0" xfId="0" applyFont="1" applyBorder="1" applyAlignment="1">
      <alignment horizontal="center" wrapText="1"/>
    </xf>
    <xf numFmtId="2" fontId="13" fillId="0" borderId="2" xfId="0" applyNumberFormat="1" applyFont="1" applyFill="1" applyBorder="1" applyAlignment="1">
      <alignment horizontal="left" vertical="top" wrapText="1"/>
    </xf>
    <xf numFmtId="2" fontId="13" fillId="0" borderId="5" xfId="0" applyNumberFormat="1" applyFont="1" applyFill="1" applyBorder="1" applyAlignment="1">
      <alignment horizontal="left" vertical="top" wrapText="1"/>
    </xf>
    <xf numFmtId="2" fontId="13" fillId="0" borderId="1" xfId="0" applyNumberFormat="1" applyFont="1" applyFill="1" applyBorder="1" applyAlignment="1">
      <alignment horizontal="left" vertical="top" wrapText="1"/>
    </xf>
    <xf numFmtId="2" fontId="7" fillId="6" borderId="2" xfId="0" applyNumberFormat="1" applyFont="1" applyFill="1" applyBorder="1" applyAlignment="1">
      <alignment horizontal="left" vertical="top" wrapText="1"/>
    </xf>
    <xf numFmtId="2" fontId="7" fillId="6" borderId="5" xfId="0" applyNumberFormat="1" applyFont="1" applyFill="1" applyBorder="1" applyAlignment="1">
      <alignment horizontal="left" vertical="top" wrapText="1"/>
    </xf>
    <xf numFmtId="2" fontId="7" fillId="6" borderId="4" xfId="0" applyNumberFormat="1"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4" xfId="0" applyFont="1" applyFill="1" applyBorder="1" applyAlignment="1">
      <alignment horizontal="left" vertical="top" wrapText="1"/>
    </xf>
    <xf numFmtId="2" fontId="7" fillId="0" borderId="4" xfId="0" applyNumberFormat="1" applyFont="1" applyFill="1" applyBorder="1" applyAlignment="1">
      <alignment horizontal="center" vertical="top" wrapText="1"/>
    </xf>
    <xf numFmtId="0" fontId="7" fillId="6" borderId="2" xfId="0" applyFont="1" applyFill="1" applyBorder="1" applyAlignment="1">
      <alignment horizontal="left" vertical="top" wrapText="1"/>
    </xf>
    <xf numFmtId="0" fontId="7" fillId="6" borderId="5" xfId="0" applyFont="1" applyFill="1" applyBorder="1" applyAlignment="1">
      <alignment horizontal="left" vertical="top" wrapText="1"/>
    </xf>
    <xf numFmtId="0" fontId="7" fillId="6" borderId="4" xfId="0" applyFont="1" applyFill="1" applyBorder="1" applyAlignment="1">
      <alignment horizontal="left" vertical="top" wrapText="1"/>
    </xf>
    <xf numFmtId="0" fontId="0" fillId="0" borderId="2" xfId="0" applyBorder="1" applyAlignment="1">
      <alignment horizontal="left" vertical="top"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7" fillId="0" borderId="2"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4" xfId="0" applyFont="1" applyFill="1" applyBorder="1" applyAlignment="1">
      <alignment horizontal="center" vertical="top" wrapText="1"/>
    </xf>
    <xf numFmtId="0" fontId="20" fillId="0" borderId="2" xfId="0" applyFont="1" applyFill="1" applyBorder="1" applyAlignment="1">
      <alignment vertical="top" wrapText="1"/>
    </xf>
    <xf numFmtId="0" fontId="20" fillId="0" borderId="5" xfId="0" applyFont="1" applyFill="1" applyBorder="1" applyAlignment="1">
      <alignment vertical="top" wrapText="1"/>
    </xf>
    <xf numFmtId="0" fontId="20" fillId="0" borderId="4" xfId="0" applyFont="1" applyFill="1" applyBorder="1" applyAlignment="1">
      <alignment vertical="top" wrapText="1"/>
    </xf>
    <xf numFmtId="0" fontId="7" fillId="0" borderId="2" xfId="0" applyFont="1" applyFill="1" applyBorder="1" applyAlignment="1">
      <alignment vertical="top" wrapText="1"/>
    </xf>
    <xf numFmtId="0" fontId="7" fillId="0" borderId="5" xfId="0" applyFont="1" applyFill="1" applyBorder="1" applyAlignment="1">
      <alignment vertical="top" wrapText="1"/>
    </xf>
    <xf numFmtId="0" fontId="7" fillId="0" borderId="4" xfId="0" applyFont="1" applyFill="1" applyBorder="1" applyAlignment="1">
      <alignment vertical="top" wrapText="1"/>
    </xf>
    <xf numFmtId="2" fontId="17" fillId="0" borderId="2" xfId="0" applyNumberFormat="1" applyFont="1" applyFill="1" applyBorder="1" applyAlignment="1">
      <alignment horizontal="center" vertical="top" wrapText="1"/>
    </xf>
    <xf numFmtId="2" fontId="17" fillId="0" borderId="4" xfId="0" applyNumberFormat="1" applyFont="1" applyFill="1" applyBorder="1" applyAlignment="1">
      <alignment horizontal="center" vertical="top" wrapText="1"/>
    </xf>
    <xf numFmtId="2" fontId="17" fillId="0" borderId="8" xfId="0" applyNumberFormat="1" applyFont="1" applyFill="1" applyBorder="1" applyAlignment="1">
      <alignment horizontal="center" vertical="top" wrapText="1"/>
    </xf>
    <xf numFmtId="2" fontId="17" fillId="0" borderId="11" xfId="0" applyNumberFormat="1" applyFont="1" applyFill="1" applyBorder="1" applyAlignment="1">
      <alignment horizontal="center" vertical="top"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4" xfId="0" applyFont="1" applyFill="1" applyBorder="1" applyAlignment="1">
      <alignment horizontal="center" vertical="center" wrapText="1"/>
    </xf>
    <xf numFmtId="2" fontId="22" fillId="0" borderId="2" xfId="0" applyNumberFormat="1" applyFont="1" applyFill="1" applyBorder="1" applyAlignment="1">
      <alignment horizontal="left" vertical="top" wrapText="1"/>
    </xf>
    <xf numFmtId="0" fontId="13" fillId="3"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4" fillId="5" borderId="0" xfId="0" applyFont="1" applyFill="1" applyBorder="1" applyAlignment="1">
      <alignment horizontal="center" wrapText="1"/>
    </xf>
    <xf numFmtId="0" fontId="0" fillId="5" borderId="0" xfId="0" applyFill="1" applyBorder="1" applyAlignment="1">
      <alignment horizontal="center" wrapText="1"/>
    </xf>
    <xf numFmtId="0" fontId="12" fillId="0" borderId="2" xfId="0" applyFont="1" applyFill="1" applyBorder="1" applyAlignment="1">
      <alignment horizontal="left" vertical="top" wrapText="1"/>
    </xf>
    <xf numFmtId="2" fontId="7" fillId="3" borderId="2" xfId="0" applyNumberFormat="1" applyFont="1" applyFill="1" applyBorder="1" applyAlignment="1">
      <alignment horizontal="center" vertical="center" wrapText="1"/>
    </xf>
    <xf numFmtId="2" fontId="7" fillId="3" borderId="5" xfId="0" applyNumberFormat="1" applyFont="1" applyFill="1" applyBorder="1" applyAlignment="1">
      <alignment horizontal="center" vertical="center" wrapText="1"/>
    </xf>
    <xf numFmtId="2" fontId="7" fillId="3" borderId="4" xfId="0" applyNumberFormat="1" applyFont="1" applyFill="1" applyBorder="1" applyAlignment="1">
      <alignment horizontal="center" vertical="center"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colors>
    <mruColors>
      <color rgb="FFFE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2"/>
  <sheetViews>
    <sheetView tabSelected="1" view="pageBreakPreview" topLeftCell="A297" zoomScale="60" zoomScaleNormal="75" workbookViewId="0">
      <selection activeCell="H313" sqref="H313:H317"/>
    </sheetView>
  </sheetViews>
  <sheetFormatPr defaultColWidth="9.140625" defaultRowHeight="15.75" x14ac:dyDescent="0.25"/>
  <cols>
    <col min="1" max="1" width="1.7109375" style="1" customWidth="1"/>
    <col min="2" max="2" width="13.85546875" style="5" customWidth="1"/>
    <col min="3" max="3" width="21.85546875" style="5" customWidth="1"/>
    <col min="4" max="4" width="13.42578125" style="5" customWidth="1"/>
    <col min="5" max="5" width="17.14062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187</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16" t="s">
        <v>4</v>
      </c>
      <c r="C4" s="16" t="s">
        <v>6</v>
      </c>
      <c r="D4" s="16" t="s">
        <v>15</v>
      </c>
      <c r="E4" s="16" t="s">
        <v>9</v>
      </c>
      <c r="F4" s="23" t="s">
        <v>265</v>
      </c>
      <c r="G4" s="16" t="s">
        <v>11</v>
      </c>
      <c r="H4" s="17" t="s">
        <v>10</v>
      </c>
    </row>
    <row r="5" spans="1:15" ht="12.75" customHeight="1" x14ac:dyDescent="0.3">
      <c r="A5" s="3"/>
      <c r="B5" s="18">
        <v>1</v>
      </c>
      <c r="C5" s="18">
        <v>2</v>
      </c>
      <c r="D5" s="18">
        <v>3</v>
      </c>
      <c r="E5" s="18">
        <v>4</v>
      </c>
      <c r="F5" s="18">
        <v>5</v>
      </c>
      <c r="G5" s="18">
        <v>6</v>
      </c>
      <c r="H5" s="18">
        <v>7</v>
      </c>
    </row>
    <row r="6" spans="1:15" x14ac:dyDescent="0.25">
      <c r="A6" s="3"/>
      <c r="B6" s="144" t="s">
        <v>5</v>
      </c>
      <c r="C6" s="144" t="s">
        <v>44</v>
      </c>
      <c r="D6" s="19" t="s">
        <v>3</v>
      </c>
      <c r="E6" s="20">
        <f>E7+E8+E9</f>
        <v>376909444.38999999</v>
      </c>
      <c r="F6" s="20">
        <f>F7+F8+F9</f>
        <v>371782348.21999997</v>
      </c>
      <c r="G6" s="20">
        <f>F6/E6*100</f>
        <v>98.639700796487645</v>
      </c>
      <c r="H6" s="133"/>
    </row>
    <row r="7" spans="1:15" ht="30" x14ac:dyDescent="0.25">
      <c r="A7" s="3"/>
      <c r="B7" s="145"/>
      <c r="C7" s="145"/>
      <c r="D7" s="21" t="s">
        <v>12</v>
      </c>
      <c r="E7" s="107">
        <f>E12+E17+E22+E28</f>
        <v>132839299.09999999</v>
      </c>
      <c r="F7" s="107">
        <f>F12+F17+F22+F28</f>
        <v>131198314.09</v>
      </c>
      <c r="G7" s="20">
        <f t="shared" ref="G7:G13" si="0">F7/E7*100</f>
        <v>98.764684079848479</v>
      </c>
      <c r="H7" s="147"/>
    </row>
    <row r="8" spans="1:15" ht="30" x14ac:dyDescent="0.25">
      <c r="A8" s="3"/>
      <c r="B8" s="145"/>
      <c r="C8" s="145"/>
      <c r="D8" s="21" t="s">
        <v>13</v>
      </c>
      <c r="E8" s="107">
        <f>E13+E18+E23+E34</f>
        <v>220591430.28999999</v>
      </c>
      <c r="F8" s="107">
        <f>F13+F18+F23+F34</f>
        <v>220591430.28999999</v>
      </c>
      <c r="G8" s="20">
        <f t="shared" si="0"/>
        <v>100</v>
      </c>
      <c r="H8" s="147"/>
    </row>
    <row r="9" spans="1:15" ht="30" x14ac:dyDescent="0.25">
      <c r="A9" s="3"/>
      <c r="B9" s="145"/>
      <c r="C9" s="145"/>
      <c r="D9" s="21" t="s">
        <v>7</v>
      </c>
      <c r="E9" s="33">
        <f>E19</f>
        <v>23478715</v>
      </c>
      <c r="F9" s="33">
        <f>F19</f>
        <v>19992603.84</v>
      </c>
      <c r="G9" s="20">
        <f t="shared" si="0"/>
        <v>85.152035961082191</v>
      </c>
      <c r="H9" s="147"/>
    </row>
    <row r="10" spans="1:15" ht="30" x14ac:dyDescent="0.25">
      <c r="A10" s="3"/>
      <c r="B10" s="146"/>
      <c r="C10" s="146"/>
      <c r="D10" s="21" t="s">
        <v>8</v>
      </c>
      <c r="E10" s="32" t="s">
        <v>69</v>
      </c>
      <c r="F10" s="32" t="s">
        <v>69</v>
      </c>
      <c r="G10" s="32" t="s">
        <v>69</v>
      </c>
      <c r="H10" s="147"/>
    </row>
    <row r="11" spans="1:15" ht="26.25" customHeight="1" x14ac:dyDescent="0.25">
      <c r="A11" s="15"/>
      <c r="B11" s="174" t="s">
        <v>16</v>
      </c>
      <c r="C11" s="138" t="s">
        <v>43</v>
      </c>
      <c r="D11" s="19" t="s">
        <v>3</v>
      </c>
      <c r="E11" s="20">
        <f>E12+E13</f>
        <v>64968800.5</v>
      </c>
      <c r="F11" s="20">
        <f>F12+F13</f>
        <v>64827463.870000005</v>
      </c>
      <c r="G11" s="43">
        <f t="shared" si="0"/>
        <v>99.782454610655776</v>
      </c>
      <c r="H11" s="141" t="s">
        <v>246</v>
      </c>
      <c r="I11" s="154"/>
    </row>
    <row r="12" spans="1:15" ht="30" x14ac:dyDescent="0.25">
      <c r="A12" s="15"/>
      <c r="B12" s="175"/>
      <c r="C12" s="139"/>
      <c r="D12" s="21" t="s">
        <v>12</v>
      </c>
      <c r="E12" s="33">
        <f>21828665.54+389540.96</f>
        <v>22218206.5</v>
      </c>
      <c r="F12" s="33">
        <f>21687328.91+389540.96</f>
        <v>22076869.870000001</v>
      </c>
      <c r="G12" s="43">
        <f t="shared" si="0"/>
        <v>99.36387021157627</v>
      </c>
      <c r="H12" s="147"/>
      <c r="I12" s="154"/>
    </row>
    <row r="13" spans="1:15" ht="131.25" customHeight="1" x14ac:dyDescent="0.25">
      <c r="A13" s="15"/>
      <c r="B13" s="175"/>
      <c r="C13" s="139"/>
      <c r="D13" s="21" t="s">
        <v>13</v>
      </c>
      <c r="E13" s="110">
        <v>42750594</v>
      </c>
      <c r="F13" s="33">
        <v>42750594</v>
      </c>
      <c r="G13" s="43">
        <f t="shared" si="0"/>
        <v>100</v>
      </c>
      <c r="H13" s="147"/>
      <c r="I13" s="154"/>
    </row>
    <row r="14" spans="1:15" ht="99.75" customHeight="1" x14ac:dyDescent="0.25">
      <c r="A14" s="15"/>
      <c r="B14" s="175"/>
      <c r="C14" s="139"/>
      <c r="D14" s="21" t="s">
        <v>7</v>
      </c>
      <c r="E14" s="32" t="s">
        <v>69</v>
      </c>
      <c r="F14" s="32" t="s">
        <v>69</v>
      </c>
      <c r="G14" s="44" t="s">
        <v>69</v>
      </c>
      <c r="H14" s="147"/>
      <c r="I14" s="154"/>
    </row>
    <row r="15" spans="1:15" ht="260.25" customHeight="1" x14ac:dyDescent="0.25">
      <c r="A15" s="15"/>
      <c r="B15" s="175"/>
      <c r="C15" s="139"/>
      <c r="D15" s="130" t="s">
        <v>8</v>
      </c>
      <c r="E15" s="131" t="s">
        <v>69</v>
      </c>
      <c r="F15" s="131" t="s">
        <v>69</v>
      </c>
      <c r="G15" s="132" t="s">
        <v>69</v>
      </c>
      <c r="H15" s="147"/>
      <c r="I15" s="9"/>
    </row>
    <row r="16" spans="1:15" ht="409.6" customHeight="1" x14ac:dyDescent="0.25">
      <c r="A16" s="28"/>
      <c r="B16" s="138" t="s">
        <v>38</v>
      </c>
      <c r="C16" s="138" t="s">
        <v>42</v>
      </c>
      <c r="D16" s="129" t="s">
        <v>3</v>
      </c>
      <c r="E16" s="20">
        <f>E17+E18+E19</f>
        <v>267110843.78</v>
      </c>
      <c r="F16" s="20">
        <f>F17+F18+F19</f>
        <v>262456993.96000001</v>
      </c>
      <c r="G16" s="20">
        <f>F16/E16*100</f>
        <v>98.25770839021682</v>
      </c>
      <c r="H16" s="220" t="s">
        <v>247</v>
      </c>
      <c r="I16" s="136"/>
      <c r="J16" s="11"/>
      <c r="K16" s="11"/>
      <c r="L16" s="11"/>
    </row>
    <row r="17" spans="1:12" ht="409.6" customHeight="1" x14ac:dyDescent="0.25">
      <c r="A17" s="28"/>
      <c r="B17" s="139"/>
      <c r="C17" s="139"/>
      <c r="D17" s="46" t="s">
        <v>12</v>
      </c>
      <c r="E17" s="33">
        <f>66749822.18+819526+792949.6+321729+26036.06</f>
        <v>68710062.840000004</v>
      </c>
      <c r="F17" s="33">
        <f>65582083.52+819526+792949.6+321729+26036.06</f>
        <v>67542324.180000007</v>
      </c>
      <c r="G17" s="20">
        <f>F17/E17*100</f>
        <v>98.300483783984859</v>
      </c>
      <c r="H17" s="221"/>
      <c r="I17" s="136"/>
      <c r="J17" s="11"/>
      <c r="K17" s="11"/>
      <c r="L17" s="11"/>
    </row>
    <row r="18" spans="1:12" ht="123" customHeight="1" x14ac:dyDescent="0.25">
      <c r="A18" s="28"/>
      <c r="B18" s="139"/>
      <c r="C18" s="139"/>
      <c r="D18" s="46" t="s">
        <v>13</v>
      </c>
      <c r="E18" s="33">
        <f>166771046+2577569.94+5573450</f>
        <v>174922065.94</v>
      </c>
      <c r="F18" s="33">
        <f>166771046+2577569.94+5573450</f>
        <v>174922065.94</v>
      </c>
      <c r="G18" s="20">
        <f>F18/E18*100</f>
        <v>100</v>
      </c>
      <c r="H18" s="221"/>
      <c r="I18" s="136"/>
      <c r="J18" s="11"/>
      <c r="K18" s="11"/>
      <c r="L18" s="11"/>
    </row>
    <row r="19" spans="1:12" ht="249.75" customHeight="1" x14ac:dyDescent="0.25">
      <c r="A19" s="28"/>
      <c r="B19" s="139"/>
      <c r="C19" s="139"/>
      <c r="D19" s="46" t="s">
        <v>7</v>
      </c>
      <c r="E19" s="109">
        <v>23478715</v>
      </c>
      <c r="F19" s="109">
        <f>11085122.95+8669485.89+237995</f>
        <v>19992603.84</v>
      </c>
      <c r="G19" s="20">
        <f>F19/E19*100</f>
        <v>85.152035961082191</v>
      </c>
      <c r="H19" s="221"/>
      <c r="I19" s="136"/>
      <c r="J19" s="11"/>
      <c r="K19" s="11"/>
      <c r="L19" s="11"/>
    </row>
    <row r="20" spans="1:12" ht="95.25" customHeight="1" x14ac:dyDescent="0.25">
      <c r="A20" s="28"/>
      <c r="B20" s="29"/>
      <c r="C20" s="29"/>
      <c r="D20" s="47" t="s">
        <v>8</v>
      </c>
      <c r="E20" s="106" t="s">
        <v>69</v>
      </c>
      <c r="F20" s="106" t="s">
        <v>69</v>
      </c>
      <c r="G20" s="105" t="s">
        <v>69</v>
      </c>
      <c r="H20" s="222"/>
      <c r="I20" s="136"/>
      <c r="J20" s="11"/>
      <c r="K20" s="11"/>
      <c r="L20" s="11"/>
    </row>
    <row r="21" spans="1:12" ht="15.75" customHeight="1" x14ac:dyDescent="0.25">
      <c r="A21" s="15"/>
      <c r="B21" s="138" t="s">
        <v>17</v>
      </c>
      <c r="C21" s="138" t="s">
        <v>41</v>
      </c>
      <c r="D21" s="19" t="s">
        <v>3</v>
      </c>
      <c r="E21" s="20">
        <f>E22+E23</f>
        <v>24650800.109999999</v>
      </c>
      <c r="F21" s="20">
        <f>F22+F23</f>
        <v>24318890.390000001</v>
      </c>
      <c r="G21" s="20">
        <f>F21/E21*100</f>
        <v>98.65355396774585</v>
      </c>
      <c r="H21" s="133" t="s">
        <v>248</v>
      </c>
      <c r="I21" s="154"/>
    </row>
    <row r="22" spans="1:12" ht="78.75" customHeight="1" x14ac:dyDescent="0.25">
      <c r="A22" s="15"/>
      <c r="B22" s="224"/>
      <c r="C22" s="224"/>
      <c r="D22" s="21" t="s">
        <v>12</v>
      </c>
      <c r="E22" s="33">
        <f>21568676.09+1338353.67</f>
        <v>22907029.759999998</v>
      </c>
      <c r="F22" s="33">
        <f>21236766.37+1338353.67</f>
        <v>22575120.039999999</v>
      </c>
      <c r="G22" s="20">
        <f>F22/E22*100</f>
        <v>98.551057367640155</v>
      </c>
      <c r="H22" s="147"/>
      <c r="I22" s="154"/>
    </row>
    <row r="23" spans="1:12" ht="60.75" customHeight="1" x14ac:dyDescent="0.25">
      <c r="A23" s="15"/>
      <c r="B23" s="224"/>
      <c r="C23" s="224"/>
      <c r="D23" s="21" t="s">
        <v>13</v>
      </c>
      <c r="E23" s="108">
        <v>1743770.35</v>
      </c>
      <c r="F23" s="107">
        <v>1743770.35</v>
      </c>
      <c r="G23" s="20">
        <f>F23/E23*100</f>
        <v>100</v>
      </c>
      <c r="H23" s="147"/>
      <c r="I23" s="154"/>
    </row>
    <row r="24" spans="1:12" ht="93" customHeight="1" x14ac:dyDescent="0.25">
      <c r="A24" s="15"/>
      <c r="B24" s="224"/>
      <c r="C24" s="224"/>
      <c r="D24" s="162" t="s">
        <v>7</v>
      </c>
      <c r="E24" s="32" t="s">
        <v>69</v>
      </c>
      <c r="F24" s="32" t="s">
        <v>69</v>
      </c>
      <c r="G24" s="32" t="s">
        <v>69</v>
      </c>
      <c r="H24" s="147"/>
      <c r="I24" s="154"/>
      <c r="L24" s="6"/>
    </row>
    <row r="25" spans="1:12" ht="82.5" customHeight="1" x14ac:dyDescent="0.25">
      <c r="A25" s="15"/>
      <c r="B25" s="224"/>
      <c r="C25" s="224"/>
      <c r="D25" s="186"/>
      <c r="E25" s="32" t="s">
        <v>69</v>
      </c>
      <c r="F25" s="32" t="s">
        <v>69</v>
      </c>
      <c r="G25" s="32" t="s">
        <v>69</v>
      </c>
      <c r="H25" s="147"/>
      <c r="I25" s="154"/>
    </row>
    <row r="26" spans="1:12" ht="350.25" customHeight="1" x14ac:dyDescent="0.25">
      <c r="A26" s="15"/>
      <c r="B26" s="224"/>
      <c r="C26" s="224"/>
      <c r="D26" s="21" t="s">
        <v>8</v>
      </c>
      <c r="E26" s="32" t="s">
        <v>69</v>
      </c>
      <c r="F26" s="32" t="s">
        <v>69</v>
      </c>
      <c r="G26" s="32" t="s">
        <v>69</v>
      </c>
      <c r="H26" s="148"/>
      <c r="I26" s="154"/>
    </row>
    <row r="27" spans="1:12" ht="99.75" customHeight="1" x14ac:dyDescent="0.25">
      <c r="A27" s="28"/>
      <c r="B27" s="228" t="s">
        <v>18</v>
      </c>
      <c r="C27" s="138" t="s">
        <v>23</v>
      </c>
      <c r="D27" s="45" t="s">
        <v>3</v>
      </c>
      <c r="E27" s="33">
        <v>19004000</v>
      </c>
      <c r="F27" s="33">
        <v>19004000</v>
      </c>
      <c r="G27" s="20">
        <f>F27/E27*100</f>
        <v>100</v>
      </c>
      <c r="H27" s="141" t="s">
        <v>249</v>
      </c>
      <c r="I27" s="223"/>
    </row>
    <row r="28" spans="1:12" ht="105" customHeight="1" x14ac:dyDescent="0.25">
      <c r="A28" s="28"/>
      <c r="B28" s="212"/>
      <c r="C28" s="139"/>
      <c r="D28" s="46" t="s">
        <v>12</v>
      </c>
      <c r="E28" s="33">
        <v>19004000</v>
      </c>
      <c r="F28" s="33">
        <v>19004000</v>
      </c>
      <c r="G28" s="20">
        <f>F28/E28*100</f>
        <v>100</v>
      </c>
      <c r="H28" s="152"/>
      <c r="I28" s="223"/>
    </row>
    <row r="29" spans="1:12" ht="39" customHeight="1" x14ac:dyDescent="0.25">
      <c r="A29" s="28"/>
      <c r="B29" s="212"/>
      <c r="C29" s="139"/>
      <c r="D29" s="46" t="s">
        <v>13</v>
      </c>
      <c r="E29" s="32" t="s">
        <v>69</v>
      </c>
      <c r="F29" s="32" t="s">
        <v>69</v>
      </c>
      <c r="G29" s="32" t="s">
        <v>69</v>
      </c>
      <c r="H29" s="152"/>
      <c r="I29" s="223"/>
    </row>
    <row r="30" spans="1:12" ht="32.25" customHeight="1" x14ac:dyDescent="0.25">
      <c r="A30" s="28"/>
      <c r="B30" s="212"/>
      <c r="C30" s="139"/>
      <c r="D30" s="46" t="s">
        <v>7</v>
      </c>
      <c r="E30" s="32" t="s">
        <v>69</v>
      </c>
      <c r="F30" s="32" t="s">
        <v>69</v>
      </c>
      <c r="G30" s="32" t="s">
        <v>69</v>
      </c>
      <c r="H30" s="152"/>
      <c r="I30" s="223"/>
    </row>
    <row r="31" spans="1:12" ht="27.75" customHeight="1" x14ac:dyDescent="0.25">
      <c r="A31" s="28"/>
      <c r="B31" s="39"/>
      <c r="C31" s="38"/>
      <c r="D31" s="46" t="s">
        <v>8</v>
      </c>
      <c r="E31" s="32" t="s">
        <v>69</v>
      </c>
      <c r="F31" s="32" t="s">
        <v>69</v>
      </c>
      <c r="G31" s="32" t="s">
        <v>69</v>
      </c>
      <c r="H31" s="229"/>
      <c r="I31" s="223"/>
    </row>
    <row r="32" spans="1:12" s="75" customFormat="1" x14ac:dyDescent="0.25">
      <c r="A32" s="15"/>
      <c r="B32" s="139" t="s">
        <v>18</v>
      </c>
      <c r="C32" s="139" t="s">
        <v>81</v>
      </c>
      <c r="D32" s="19" t="s">
        <v>3</v>
      </c>
      <c r="E32" s="33">
        <v>1175000</v>
      </c>
      <c r="F32" s="33">
        <v>1175000</v>
      </c>
      <c r="G32" s="20">
        <f>F32/E32*100</f>
        <v>100</v>
      </c>
      <c r="H32" s="133" t="s">
        <v>242</v>
      </c>
      <c r="I32" s="81"/>
    </row>
    <row r="33" spans="1:9" s="75" customFormat="1" ht="30" x14ac:dyDescent="0.25">
      <c r="A33" s="15"/>
      <c r="B33" s="139"/>
      <c r="C33" s="139"/>
      <c r="D33" s="21" t="s">
        <v>12</v>
      </c>
      <c r="E33" s="32" t="s">
        <v>69</v>
      </c>
      <c r="F33" s="32" t="s">
        <v>69</v>
      </c>
      <c r="G33" s="32" t="s">
        <v>69</v>
      </c>
      <c r="H33" s="147"/>
      <c r="I33" s="81"/>
    </row>
    <row r="34" spans="1:9" s="75" customFormat="1" ht="30" x14ac:dyDescent="0.25">
      <c r="A34" s="15"/>
      <c r="B34" s="139"/>
      <c r="C34" s="139"/>
      <c r="D34" s="21" t="s">
        <v>13</v>
      </c>
      <c r="E34" s="33">
        <v>1175000</v>
      </c>
      <c r="F34" s="33">
        <v>1175000</v>
      </c>
      <c r="G34" s="20">
        <f>F34/E34*100</f>
        <v>100</v>
      </c>
      <c r="H34" s="147"/>
      <c r="I34" s="81"/>
    </row>
    <row r="35" spans="1:9" s="75" customFormat="1" ht="30" x14ac:dyDescent="0.25">
      <c r="A35" s="15"/>
      <c r="B35" s="139"/>
      <c r="C35" s="139"/>
      <c r="D35" s="21" t="s">
        <v>7</v>
      </c>
      <c r="E35" s="32" t="s">
        <v>69</v>
      </c>
      <c r="F35" s="32" t="s">
        <v>69</v>
      </c>
      <c r="G35" s="32" t="s">
        <v>69</v>
      </c>
      <c r="H35" s="147"/>
      <c r="I35" s="81"/>
    </row>
    <row r="36" spans="1:9" s="75" customFormat="1" ht="30" x14ac:dyDescent="0.25">
      <c r="A36" s="15"/>
      <c r="B36" s="140"/>
      <c r="C36" s="140"/>
      <c r="D36" s="21" t="s">
        <v>8</v>
      </c>
      <c r="E36" s="32" t="s">
        <v>69</v>
      </c>
      <c r="F36" s="32" t="s">
        <v>69</v>
      </c>
      <c r="G36" s="32" t="s">
        <v>69</v>
      </c>
      <c r="H36" s="148"/>
      <c r="I36" s="81"/>
    </row>
    <row r="37" spans="1:9" x14ac:dyDescent="0.25">
      <c r="A37" s="3"/>
      <c r="B37" s="144" t="s">
        <v>5</v>
      </c>
      <c r="C37" s="144" t="s">
        <v>49</v>
      </c>
      <c r="D37" s="19" t="s">
        <v>3</v>
      </c>
      <c r="E37" s="100">
        <v>53013132.289999999</v>
      </c>
      <c r="F37" s="100">
        <v>48468830.869999997</v>
      </c>
      <c r="G37" s="100">
        <v>91.427970349999995</v>
      </c>
      <c r="H37" s="225"/>
    </row>
    <row r="38" spans="1:9" ht="30" x14ac:dyDescent="0.25">
      <c r="A38" s="3"/>
      <c r="B38" s="145"/>
      <c r="C38" s="145"/>
      <c r="D38" s="21" t="s">
        <v>12</v>
      </c>
      <c r="E38" s="100">
        <v>3405759.88</v>
      </c>
      <c r="F38" s="100">
        <v>3405759.88</v>
      </c>
      <c r="G38" s="100">
        <v>100</v>
      </c>
      <c r="H38" s="226"/>
    </row>
    <row r="39" spans="1:9" ht="30" x14ac:dyDescent="0.25">
      <c r="A39" s="3"/>
      <c r="B39" s="145"/>
      <c r="C39" s="145"/>
      <c r="D39" s="21" t="s">
        <v>13</v>
      </c>
      <c r="E39" s="100">
        <v>49607372.409999996</v>
      </c>
      <c r="F39" s="100">
        <v>45063070.990000002</v>
      </c>
      <c r="G39" s="100">
        <v>90.839463570000007</v>
      </c>
      <c r="H39" s="226"/>
    </row>
    <row r="40" spans="1:9" ht="30" x14ac:dyDescent="0.25">
      <c r="A40" s="3"/>
      <c r="B40" s="145"/>
      <c r="C40" s="145"/>
      <c r="D40" s="21" t="s">
        <v>7</v>
      </c>
      <c r="E40" s="100">
        <v>0</v>
      </c>
      <c r="F40" s="100">
        <v>0</v>
      </c>
      <c r="G40" s="100">
        <v>0</v>
      </c>
      <c r="H40" s="226"/>
    </row>
    <row r="41" spans="1:9" ht="30" x14ac:dyDescent="0.25">
      <c r="A41" s="3"/>
      <c r="B41" s="146"/>
      <c r="C41" s="146"/>
      <c r="D41" s="21" t="s">
        <v>8</v>
      </c>
      <c r="E41" s="101" t="s">
        <v>69</v>
      </c>
      <c r="F41" s="101" t="s">
        <v>69</v>
      </c>
      <c r="G41" s="101" t="s">
        <v>69</v>
      </c>
      <c r="H41" s="227"/>
    </row>
    <row r="42" spans="1:9" ht="16.5" customHeight="1" x14ac:dyDescent="0.25">
      <c r="A42" s="3"/>
      <c r="B42" s="138" t="s">
        <v>65</v>
      </c>
      <c r="C42" s="138" t="s">
        <v>68</v>
      </c>
      <c r="D42" s="21" t="s">
        <v>3</v>
      </c>
      <c r="E42" s="20">
        <v>168158</v>
      </c>
      <c r="F42" s="20">
        <v>168158</v>
      </c>
      <c r="G42" s="36">
        <f>F42/E42*100</f>
        <v>100</v>
      </c>
      <c r="H42" s="133" t="s">
        <v>250</v>
      </c>
    </row>
    <row r="43" spans="1:9" ht="30" x14ac:dyDescent="0.25">
      <c r="A43" s="3"/>
      <c r="B43" s="139"/>
      <c r="C43" s="139"/>
      <c r="D43" s="21" t="s">
        <v>12</v>
      </c>
      <c r="E43" s="20">
        <v>168158</v>
      </c>
      <c r="F43" s="20">
        <v>168158</v>
      </c>
      <c r="G43" s="36">
        <f>F43/E43*100</f>
        <v>100</v>
      </c>
      <c r="H43" s="147"/>
    </row>
    <row r="44" spans="1:9" ht="30" x14ac:dyDescent="0.25">
      <c r="A44" s="3"/>
      <c r="B44" s="139"/>
      <c r="C44" s="139"/>
      <c r="D44" s="21" t="s">
        <v>13</v>
      </c>
      <c r="E44" s="20">
        <v>0</v>
      </c>
      <c r="F44" s="20">
        <v>0</v>
      </c>
      <c r="G44" s="20">
        <v>0</v>
      </c>
      <c r="H44" s="147"/>
    </row>
    <row r="45" spans="1:9" ht="30" x14ac:dyDescent="0.25">
      <c r="A45" s="3"/>
      <c r="B45" s="139"/>
      <c r="C45" s="139"/>
      <c r="D45" s="21" t="s">
        <v>7</v>
      </c>
      <c r="E45" s="32" t="s">
        <v>69</v>
      </c>
      <c r="F45" s="32" t="s">
        <v>69</v>
      </c>
      <c r="G45" s="32" t="s">
        <v>69</v>
      </c>
      <c r="H45" s="147"/>
    </row>
    <row r="46" spans="1:9" ht="30" x14ac:dyDescent="0.25">
      <c r="A46" s="3"/>
      <c r="B46" s="140"/>
      <c r="C46" s="140"/>
      <c r="D46" s="21" t="s">
        <v>8</v>
      </c>
      <c r="E46" s="32" t="s">
        <v>69</v>
      </c>
      <c r="F46" s="32" t="s">
        <v>69</v>
      </c>
      <c r="G46" s="32" t="s">
        <v>69</v>
      </c>
      <c r="H46" s="148"/>
    </row>
    <row r="47" spans="1:9" ht="15.75" customHeight="1" x14ac:dyDescent="0.25">
      <c r="A47" s="3"/>
      <c r="B47" s="138" t="s">
        <v>66</v>
      </c>
      <c r="C47" s="138" t="s">
        <v>50</v>
      </c>
      <c r="D47" s="19" t="s">
        <v>3</v>
      </c>
      <c r="E47" s="20">
        <v>3164744.86</v>
      </c>
      <c r="F47" s="20">
        <v>3164744.86</v>
      </c>
      <c r="G47" s="20">
        <f>F47/E47*100</f>
        <v>100</v>
      </c>
      <c r="H47" s="133" t="s">
        <v>217</v>
      </c>
    </row>
    <row r="48" spans="1:9" ht="30" customHeight="1" x14ac:dyDescent="0.25">
      <c r="A48" s="3"/>
      <c r="B48" s="139"/>
      <c r="C48" s="139"/>
      <c r="D48" s="21" t="s">
        <v>12</v>
      </c>
      <c r="E48" s="20">
        <v>3164744.86</v>
      </c>
      <c r="F48" s="20">
        <v>3164744.86</v>
      </c>
      <c r="G48" s="20">
        <f>F48/E48*100</f>
        <v>100</v>
      </c>
      <c r="H48" s="182"/>
    </row>
    <row r="49" spans="1:8" ht="27.75" customHeight="1" x14ac:dyDescent="0.25">
      <c r="A49" s="3"/>
      <c r="B49" s="139"/>
      <c r="C49" s="139"/>
      <c r="D49" s="21" t="s">
        <v>13</v>
      </c>
      <c r="E49" s="20">
        <v>0</v>
      </c>
      <c r="F49" s="20">
        <v>0</v>
      </c>
      <c r="G49" s="20">
        <v>0</v>
      </c>
      <c r="H49" s="182"/>
    </row>
    <row r="50" spans="1:8" ht="27.75" customHeight="1" x14ac:dyDescent="0.25">
      <c r="A50" s="3"/>
      <c r="B50" s="139"/>
      <c r="C50" s="139"/>
      <c r="D50" s="21" t="s">
        <v>7</v>
      </c>
      <c r="E50" s="32" t="s">
        <v>69</v>
      </c>
      <c r="F50" s="32" t="s">
        <v>69</v>
      </c>
      <c r="G50" s="32" t="s">
        <v>69</v>
      </c>
      <c r="H50" s="182"/>
    </row>
    <row r="51" spans="1:8" ht="36" customHeight="1" x14ac:dyDescent="0.25">
      <c r="A51" s="3"/>
      <c r="B51" s="140"/>
      <c r="C51" s="140"/>
      <c r="D51" s="21" t="s">
        <v>8</v>
      </c>
      <c r="E51" s="32" t="s">
        <v>69</v>
      </c>
      <c r="F51" s="32" t="s">
        <v>69</v>
      </c>
      <c r="G51" s="32" t="s">
        <v>69</v>
      </c>
      <c r="H51" s="183"/>
    </row>
    <row r="52" spans="1:8" x14ac:dyDescent="0.25">
      <c r="A52" s="15"/>
      <c r="B52" s="138" t="s">
        <v>67</v>
      </c>
      <c r="C52" s="138" t="s">
        <v>76</v>
      </c>
      <c r="D52" s="19" t="s">
        <v>3</v>
      </c>
      <c r="E52" s="90">
        <f>E54</f>
        <v>14547582.67</v>
      </c>
      <c r="F52" s="102">
        <f>F54</f>
        <v>11750210.08</v>
      </c>
      <c r="G52" s="20">
        <f t="shared" ref="G52:G54" si="1">F52/E52*100</f>
        <v>80.77087682911926</v>
      </c>
      <c r="H52" s="133" t="s">
        <v>243</v>
      </c>
    </row>
    <row r="53" spans="1:8" ht="30" x14ac:dyDescent="0.25">
      <c r="A53" s="15"/>
      <c r="B53" s="139"/>
      <c r="C53" s="139"/>
      <c r="D53" s="21" t="s">
        <v>12</v>
      </c>
      <c r="E53" s="20">
        <v>0</v>
      </c>
      <c r="F53" s="20">
        <v>0</v>
      </c>
      <c r="G53" s="20">
        <v>0</v>
      </c>
      <c r="H53" s="182"/>
    </row>
    <row r="54" spans="1:8" ht="30" x14ac:dyDescent="0.25">
      <c r="A54" s="15"/>
      <c r="B54" s="139"/>
      <c r="C54" s="139"/>
      <c r="D54" s="21" t="s">
        <v>13</v>
      </c>
      <c r="E54" s="20">
        <v>14547582.67</v>
      </c>
      <c r="F54" s="20">
        <v>11750210.08</v>
      </c>
      <c r="G54" s="20">
        <f t="shared" si="1"/>
        <v>80.77087682911926</v>
      </c>
      <c r="H54" s="182"/>
    </row>
    <row r="55" spans="1:8" ht="30" x14ac:dyDescent="0.25">
      <c r="A55" s="15"/>
      <c r="B55" s="139"/>
      <c r="C55" s="139"/>
      <c r="D55" s="21" t="s">
        <v>7</v>
      </c>
      <c r="E55" s="32" t="s">
        <v>69</v>
      </c>
      <c r="F55" s="32" t="s">
        <v>69</v>
      </c>
      <c r="G55" s="32" t="s">
        <v>69</v>
      </c>
      <c r="H55" s="182"/>
    </row>
    <row r="56" spans="1:8" ht="44.25" customHeight="1" x14ac:dyDescent="0.25">
      <c r="A56" s="15"/>
      <c r="B56" s="140"/>
      <c r="C56" s="140"/>
      <c r="D56" s="21" t="s">
        <v>8</v>
      </c>
      <c r="E56" s="32" t="s">
        <v>69</v>
      </c>
      <c r="F56" s="32" t="s">
        <v>69</v>
      </c>
      <c r="G56" s="32" t="s">
        <v>69</v>
      </c>
      <c r="H56" s="183"/>
    </row>
    <row r="57" spans="1:8" x14ac:dyDescent="0.25">
      <c r="A57" s="15"/>
      <c r="B57" s="138" t="s">
        <v>75</v>
      </c>
      <c r="C57" s="138" t="s">
        <v>77</v>
      </c>
      <c r="D57" s="19" t="s">
        <v>3</v>
      </c>
      <c r="E57" s="20">
        <f>E59</f>
        <v>32457970.739999998</v>
      </c>
      <c r="F57" s="20">
        <f>F59</f>
        <v>31986035.920000002</v>
      </c>
      <c r="G57" s="20">
        <f t="shared" ref="G57" si="2">F57/E57*100</f>
        <v>98.54601255334056</v>
      </c>
      <c r="H57" s="133" t="s">
        <v>218</v>
      </c>
    </row>
    <row r="58" spans="1:8" ht="30" x14ac:dyDescent="0.25">
      <c r="A58" s="15"/>
      <c r="B58" s="139"/>
      <c r="C58" s="139"/>
      <c r="D58" s="21" t="s">
        <v>12</v>
      </c>
      <c r="E58" s="20">
        <v>0</v>
      </c>
      <c r="F58" s="20">
        <v>0</v>
      </c>
      <c r="G58" s="20">
        <v>0</v>
      </c>
      <c r="H58" s="182"/>
    </row>
    <row r="59" spans="1:8" ht="30" x14ac:dyDescent="0.25">
      <c r="A59" s="15"/>
      <c r="B59" s="139"/>
      <c r="C59" s="139"/>
      <c r="D59" s="21" t="s">
        <v>13</v>
      </c>
      <c r="E59" s="90">
        <v>32457970.739999998</v>
      </c>
      <c r="F59" s="102">
        <v>31986035.920000002</v>
      </c>
      <c r="G59" s="20">
        <f t="shared" ref="G59" si="3">F59/E59*100</f>
        <v>98.54601255334056</v>
      </c>
      <c r="H59" s="182"/>
    </row>
    <row r="60" spans="1:8" ht="30" x14ac:dyDescent="0.25">
      <c r="A60" s="15"/>
      <c r="B60" s="139"/>
      <c r="C60" s="139"/>
      <c r="D60" s="21" t="s">
        <v>7</v>
      </c>
      <c r="E60" s="32" t="s">
        <v>69</v>
      </c>
      <c r="F60" s="32" t="s">
        <v>69</v>
      </c>
      <c r="G60" s="32" t="s">
        <v>69</v>
      </c>
      <c r="H60" s="182"/>
    </row>
    <row r="61" spans="1:8" ht="30" x14ac:dyDescent="0.25">
      <c r="A61" s="15"/>
      <c r="B61" s="140"/>
      <c r="C61" s="140"/>
      <c r="D61" s="21" t="s">
        <v>8</v>
      </c>
      <c r="E61" s="32" t="s">
        <v>69</v>
      </c>
      <c r="F61" s="32" t="s">
        <v>69</v>
      </c>
      <c r="G61" s="32" t="s">
        <v>69</v>
      </c>
      <c r="H61" s="183"/>
    </row>
    <row r="62" spans="1:8" ht="15.75" customHeight="1" x14ac:dyDescent="0.25">
      <c r="A62" s="3"/>
      <c r="B62" s="138" t="s">
        <v>2</v>
      </c>
      <c r="C62" s="138" t="s">
        <v>78</v>
      </c>
      <c r="D62" s="19" t="s">
        <v>3</v>
      </c>
      <c r="E62" s="20">
        <f>E64+E63</f>
        <v>2674676.02</v>
      </c>
      <c r="F62" s="20">
        <f>F64+F63</f>
        <v>1399682.01</v>
      </c>
      <c r="G62" s="20">
        <f t="shared" ref="G62:G64" si="4">F62/E62*100</f>
        <v>52.330899126990339</v>
      </c>
      <c r="H62" s="141" t="s">
        <v>222</v>
      </c>
    </row>
    <row r="63" spans="1:8" ht="30" x14ac:dyDescent="0.25">
      <c r="A63" s="3"/>
      <c r="B63" s="139"/>
      <c r="C63" s="139"/>
      <c r="D63" s="21" t="s">
        <v>12</v>
      </c>
      <c r="E63" s="103" t="s">
        <v>219</v>
      </c>
      <c r="F63" s="103" t="s">
        <v>219</v>
      </c>
      <c r="G63" s="20">
        <f>F63/E63*100</f>
        <v>100</v>
      </c>
      <c r="H63" s="213"/>
    </row>
    <row r="64" spans="1:8" ht="30" x14ac:dyDescent="0.25">
      <c r="A64" s="3"/>
      <c r="B64" s="139"/>
      <c r="C64" s="139"/>
      <c r="D64" s="21" t="s">
        <v>13</v>
      </c>
      <c r="E64" s="103" t="s">
        <v>220</v>
      </c>
      <c r="F64" s="104" t="s">
        <v>221</v>
      </c>
      <c r="G64" s="20">
        <f t="shared" si="4"/>
        <v>50.996052761548746</v>
      </c>
      <c r="H64" s="213"/>
    </row>
    <row r="65" spans="1:9" ht="30" x14ac:dyDescent="0.25">
      <c r="A65" s="3"/>
      <c r="B65" s="139"/>
      <c r="C65" s="139"/>
      <c r="D65" s="21" t="s">
        <v>7</v>
      </c>
      <c r="E65" s="32" t="s">
        <v>69</v>
      </c>
      <c r="F65" s="32" t="s">
        <v>69</v>
      </c>
      <c r="G65" s="32" t="s">
        <v>69</v>
      </c>
      <c r="H65" s="213"/>
    </row>
    <row r="66" spans="1:9" ht="150" customHeight="1" x14ac:dyDescent="0.25">
      <c r="A66" s="3"/>
      <c r="B66" s="140"/>
      <c r="C66" s="140"/>
      <c r="D66" s="21" t="s">
        <v>8</v>
      </c>
      <c r="E66" s="32" t="s">
        <v>69</v>
      </c>
      <c r="F66" s="32" t="s">
        <v>69</v>
      </c>
      <c r="G66" s="32" t="s">
        <v>69</v>
      </c>
      <c r="H66" s="214"/>
    </row>
    <row r="67" spans="1:9" ht="15.75" customHeight="1" x14ac:dyDescent="0.25">
      <c r="A67" s="3"/>
      <c r="B67" s="144" t="s">
        <v>5</v>
      </c>
      <c r="C67" s="144" t="s">
        <v>45</v>
      </c>
      <c r="D67" s="19" t="s">
        <v>3</v>
      </c>
      <c r="E67" s="20">
        <f>SUM(E68:E70)</f>
        <v>56781278.969999999</v>
      </c>
      <c r="F67" s="20">
        <f>SUM(F68:F70)</f>
        <v>55969422.539999999</v>
      </c>
      <c r="G67" s="20">
        <f>F67/E67*100</f>
        <v>98.570204044842072</v>
      </c>
      <c r="H67" s="194"/>
    </row>
    <row r="68" spans="1:9" ht="30" x14ac:dyDescent="0.25">
      <c r="A68" s="3"/>
      <c r="B68" s="204"/>
      <c r="C68" s="204"/>
      <c r="D68" s="21" t="s">
        <v>12</v>
      </c>
      <c r="E68" s="20">
        <f>E73+E78+E83+E88+E98</f>
        <v>54717666.159999996</v>
      </c>
      <c r="F68" s="20">
        <f>F73+F78+F83+F88+F93+F98</f>
        <v>53905809.729999997</v>
      </c>
      <c r="G68" s="20">
        <f>F68/E68*100</f>
        <v>98.516280961936403</v>
      </c>
      <c r="H68" s="195"/>
    </row>
    <row r="69" spans="1:9" ht="30" x14ac:dyDescent="0.25">
      <c r="A69" s="3"/>
      <c r="B69" s="204"/>
      <c r="C69" s="204"/>
      <c r="D69" s="21" t="s">
        <v>13</v>
      </c>
      <c r="E69" s="20">
        <f>E74+E79+E94+E99</f>
        <v>2063612.81</v>
      </c>
      <c r="F69" s="20">
        <f>F74+F79+F94+F99</f>
        <v>2063612.81</v>
      </c>
      <c r="G69" s="20">
        <f t="shared" ref="G69" si="5">F69/E69*100</f>
        <v>100</v>
      </c>
      <c r="H69" s="195"/>
    </row>
    <row r="70" spans="1:9" ht="61.5" customHeight="1" x14ac:dyDescent="0.25">
      <c r="A70" s="3"/>
      <c r="B70" s="204"/>
      <c r="C70" s="204"/>
      <c r="D70" s="21" t="s">
        <v>7</v>
      </c>
      <c r="E70" s="20">
        <v>0</v>
      </c>
      <c r="F70" s="20">
        <v>0</v>
      </c>
      <c r="G70" s="20">
        <v>0</v>
      </c>
      <c r="H70" s="195"/>
    </row>
    <row r="71" spans="1:9" ht="33" customHeight="1" x14ac:dyDescent="0.25">
      <c r="A71" s="3"/>
      <c r="B71" s="205"/>
      <c r="C71" s="205"/>
      <c r="D71" s="21" t="s">
        <v>8</v>
      </c>
      <c r="E71" s="32" t="s">
        <v>69</v>
      </c>
      <c r="F71" s="32" t="s">
        <v>69</v>
      </c>
      <c r="G71" s="32" t="s">
        <v>69</v>
      </c>
      <c r="H71" s="196"/>
    </row>
    <row r="72" spans="1:9" ht="77.25" customHeight="1" x14ac:dyDescent="0.25">
      <c r="A72" s="3"/>
      <c r="B72" s="138" t="s">
        <v>16</v>
      </c>
      <c r="C72" s="138" t="s">
        <v>46</v>
      </c>
      <c r="D72" s="19" t="s">
        <v>3</v>
      </c>
      <c r="E72" s="120">
        <f>E73+E74</f>
        <v>33577172.340000004</v>
      </c>
      <c r="F72" s="120">
        <f>F73+F74</f>
        <v>32805303.899999999</v>
      </c>
      <c r="G72" s="20">
        <f>F72/E72*100</f>
        <v>97.701210714874605</v>
      </c>
      <c r="H72" s="141" t="s">
        <v>244</v>
      </c>
      <c r="I72" s="232"/>
    </row>
    <row r="73" spans="1:9" ht="71.25" customHeight="1" x14ac:dyDescent="0.25">
      <c r="A73" s="3"/>
      <c r="B73" s="139"/>
      <c r="C73" s="139"/>
      <c r="D73" s="21" t="s">
        <v>12</v>
      </c>
      <c r="E73" s="119">
        <v>32577172.34</v>
      </c>
      <c r="F73" s="121">
        <v>31805303.899999999</v>
      </c>
      <c r="G73" s="20">
        <f>F73/E73*100</f>
        <v>97.630646294453683</v>
      </c>
      <c r="H73" s="152"/>
      <c r="I73" s="232"/>
    </row>
    <row r="74" spans="1:9" ht="33" customHeight="1" x14ac:dyDescent="0.25">
      <c r="A74" s="3"/>
      <c r="B74" s="139"/>
      <c r="C74" s="139"/>
      <c r="D74" s="21" t="s">
        <v>13</v>
      </c>
      <c r="E74" s="100">
        <v>1000000</v>
      </c>
      <c r="F74" s="100">
        <v>1000000</v>
      </c>
      <c r="G74" s="32" t="s">
        <v>69</v>
      </c>
      <c r="H74" s="152"/>
      <c r="I74" s="232"/>
    </row>
    <row r="75" spans="1:9" ht="104.25" customHeight="1" x14ac:dyDescent="0.25">
      <c r="A75" s="3"/>
      <c r="B75" s="139"/>
      <c r="C75" s="139"/>
      <c r="D75" s="21" t="s">
        <v>7</v>
      </c>
      <c r="E75" s="32" t="s">
        <v>69</v>
      </c>
      <c r="F75" s="32" t="s">
        <v>69</v>
      </c>
      <c r="G75" s="32" t="s">
        <v>69</v>
      </c>
      <c r="H75" s="152"/>
      <c r="I75" s="232"/>
    </row>
    <row r="76" spans="1:9" ht="377.25" customHeight="1" x14ac:dyDescent="0.25">
      <c r="A76" s="3"/>
      <c r="B76" s="140"/>
      <c r="C76" s="140"/>
      <c r="D76" s="21" t="s">
        <v>8</v>
      </c>
      <c r="E76" s="32" t="s">
        <v>69</v>
      </c>
      <c r="F76" s="32" t="s">
        <v>69</v>
      </c>
      <c r="G76" s="32" t="s">
        <v>69</v>
      </c>
      <c r="H76" s="152"/>
      <c r="I76" s="232"/>
    </row>
    <row r="77" spans="1:9" ht="24.75" customHeight="1" x14ac:dyDescent="0.25">
      <c r="A77" s="3"/>
      <c r="B77" s="138" t="s">
        <v>79</v>
      </c>
      <c r="C77" s="138" t="s">
        <v>47</v>
      </c>
      <c r="D77" s="19" t="s">
        <v>3</v>
      </c>
      <c r="E77" s="20">
        <f>E78+E79</f>
        <v>15467346.960000001</v>
      </c>
      <c r="F77" s="20">
        <f>F78+F79</f>
        <v>15430076.460000001</v>
      </c>
      <c r="G77" s="20">
        <f>F77/E77*100</f>
        <v>99.759037538264423</v>
      </c>
      <c r="H77" s="141" t="s">
        <v>231</v>
      </c>
      <c r="I77" s="136"/>
    </row>
    <row r="78" spans="1:9" ht="30" x14ac:dyDescent="0.25">
      <c r="A78" s="3"/>
      <c r="B78" s="139"/>
      <c r="C78" s="139"/>
      <c r="D78" s="21" t="s">
        <v>12</v>
      </c>
      <c r="E78" s="20">
        <v>15299341.960000001</v>
      </c>
      <c r="F78" s="20">
        <v>15262071.460000001</v>
      </c>
      <c r="G78" s="20">
        <f t="shared" ref="G78" si="6">F78/E78*100</f>
        <v>99.75639148338901</v>
      </c>
      <c r="H78" s="152"/>
      <c r="I78" s="136"/>
    </row>
    <row r="79" spans="1:9" ht="30" x14ac:dyDescent="0.25">
      <c r="A79" s="3"/>
      <c r="B79" s="139"/>
      <c r="C79" s="139"/>
      <c r="D79" s="21" t="s">
        <v>13</v>
      </c>
      <c r="E79" s="20">
        <v>168005</v>
      </c>
      <c r="F79" s="20">
        <v>168005</v>
      </c>
      <c r="G79" s="20">
        <v>0</v>
      </c>
      <c r="H79" s="152"/>
      <c r="I79" s="136"/>
    </row>
    <row r="80" spans="1:9" ht="30" x14ac:dyDescent="0.25">
      <c r="A80" s="3"/>
      <c r="B80" s="139"/>
      <c r="C80" s="139"/>
      <c r="D80" s="21" t="s">
        <v>7</v>
      </c>
      <c r="E80" s="32" t="s">
        <v>69</v>
      </c>
      <c r="F80" s="32" t="s">
        <v>69</v>
      </c>
      <c r="G80" s="32" t="s">
        <v>69</v>
      </c>
      <c r="H80" s="152"/>
      <c r="I80" s="136"/>
    </row>
    <row r="81" spans="1:9" ht="47.25" customHeight="1" x14ac:dyDescent="0.25">
      <c r="A81" s="3"/>
      <c r="B81" s="140"/>
      <c r="C81" s="140"/>
      <c r="D81" s="21" t="s">
        <v>8</v>
      </c>
      <c r="E81" s="32" t="s">
        <v>69</v>
      </c>
      <c r="F81" s="32" t="s">
        <v>69</v>
      </c>
      <c r="G81" s="32" t="s">
        <v>69</v>
      </c>
      <c r="H81" s="203"/>
      <c r="I81" s="136"/>
    </row>
    <row r="82" spans="1:9" ht="16.5" x14ac:dyDescent="0.25">
      <c r="A82" s="3"/>
      <c r="B82" s="138" t="s">
        <v>17</v>
      </c>
      <c r="C82" s="138" t="s">
        <v>48</v>
      </c>
      <c r="D82" s="19" t="s">
        <v>3</v>
      </c>
      <c r="E82" s="117">
        <v>1270570.25</v>
      </c>
      <c r="F82" s="117">
        <v>1270570.25</v>
      </c>
      <c r="G82" s="20">
        <v>100</v>
      </c>
      <c r="H82" s="133" t="s">
        <v>230</v>
      </c>
      <c r="I82" s="136"/>
    </row>
    <row r="83" spans="1:9" ht="30" x14ac:dyDescent="0.25">
      <c r="A83" s="3"/>
      <c r="B83" s="139"/>
      <c r="C83" s="139"/>
      <c r="D83" s="21" t="s">
        <v>12</v>
      </c>
      <c r="E83" s="117">
        <v>1270570.25</v>
      </c>
      <c r="F83" s="117">
        <v>1270570.25</v>
      </c>
      <c r="G83" s="20">
        <v>100</v>
      </c>
      <c r="H83" s="147"/>
      <c r="I83" s="136"/>
    </row>
    <row r="84" spans="1:9" ht="30" x14ac:dyDescent="0.25">
      <c r="A84" s="3"/>
      <c r="B84" s="139"/>
      <c r="C84" s="139"/>
      <c r="D84" s="21" t="s">
        <v>13</v>
      </c>
      <c r="E84" s="20" t="s">
        <v>14</v>
      </c>
      <c r="F84" s="20" t="s">
        <v>14</v>
      </c>
      <c r="G84" s="20"/>
      <c r="H84" s="147"/>
      <c r="I84" s="136"/>
    </row>
    <row r="85" spans="1:9" ht="30" x14ac:dyDescent="0.25">
      <c r="A85" s="3"/>
      <c r="B85" s="139"/>
      <c r="C85" s="139"/>
      <c r="D85" s="21" t="s">
        <v>7</v>
      </c>
      <c r="E85" s="32" t="s">
        <v>69</v>
      </c>
      <c r="F85" s="32" t="s">
        <v>69</v>
      </c>
      <c r="G85" s="32" t="s">
        <v>69</v>
      </c>
      <c r="H85" s="147"/>
      <c r="I85" s="136"/>
    </row>
    <row r="86" spans="1:9" ht="194.25" customHeight="1" x14ac:dyDescent="0.25">
      <c r="A86" s="3"/>
      <c r="B86" s="140"/>
      <c r="C86" s="140"/>
      <c r="D86" s="21" t="s">
        <v>8</v>
      </c>
      <c r="E86" s="32" t="s">
        <v>69</v>
      </c>
      <c r="F86" s="32" t="s">
        <v>69</v>
      </c>
      <c r="G86" s="32" t="s">
        <v>69</v>
      </c>
      <c r="H86" s="148"/>
      <c r="I86" s="136"/>
    </row>
    <row r="87" spans="1:9" ht="16.5" x14ac:dyDescent="0.25">
      <c r="A87" s="3"/>
      <c r="B87" s="138" t="s">
        <v>18</v>
      </c>
      <c r="C87" s="138" t="s">
        <v>97</v>
      </c>
      <c r="D87" s="19" t="s">
        <v>3</v>
      </c>
      <c r="E87" s="117">
        <v>5470581.6100000003</v>
      </c>
      <c r="F87" s="118">
        <v>5467864.1200000001</v>
      </c>
      <c r="G87" s="119">
        <v>99.95</v>
      </c>
      <c r="H87" s="133" t="s">
        <v>229</v>
      </c>
      <c r="I87" s="233"/>
    </row>
    <row r="88" spans="1:9" ht="30" x14ac:dyDescent="0.25">
      <c r="A88" s="3"/>
      <c r="B88" s="139"/>
      <c r="C88" s="139"/>
      <c r="D88" s="21" t="s">
        <v>12</v>
      </c>
      <c r="E88" s="117">
        <v>5470581.6100000003</v>
      </c>
      <c r="F88" s="118">
        <v>5467864.1200000001</v>
      </c>
      <c r="G88" s="119">
        <v>99.95</v>
      </c>
      <c r="H88" s="147"/>
      <c r="I88" s="233"/>
    </row>
    <row r="89" spans="1:9" ht="30" x14ac:dyDescent="0.25">
      <c r="A89" s="3"/>
      <c r="B89" s="139"/>
      <c r="C89" s="139"/>
      <c r="D89" s="21" t="s">
        <v>13</v>
      </c>
      <c r="E89" s="32" t="s">
        <v>69</v>
      </c>
      <c r="F89" s="32" t="s">
        <v>69</v>
      </c>
      <c r="G89" s="32" t="s">
        <v>69</v>
      </c>
      <c r="H89" s="147"/>
      <c r="I89" s="233"/>
    </row>
    <row r="90" spans="1:9" ht="30" x14ac:dyDescent="0.25">
      <c r="A90" s="3"/>
      <c r="B90" s="139"/>
      <c r="C90" s="139"/>
      <c r="D90" s="21" t="s">
        <v>7</v>
      </c>
      <c r="E90" s="32" t="s">
        <v>69</v>
      </c>
      <c r="F90" s="32" t="s">
        <v>69</v>
      </c>
      <c r="G90" s="32" t="s">
        <v>69</v>
      </c>
      <c r="H90" s="147"/>
      <c r="I90" s="233"/>
    </row>
    <row r="91" spans="1:9" ht="30" x14ac:dyDescent="0.25">
      <c r="A91" s="3"/>
      <c r="B91" s="140"/>
      <c r="C91" s="140"/>
      <c r="D91" s="21" t="s">
        <v>8</v>
      </c>
      <c r="E91" s="32" t="s">
        <v>69</v>
      </c>
      <c r="F91" s="32" t="s">
        <v>69</v>
      </c>
      <c r="G91" s="32" t="s">
        <v>69</v>
      </c>
      <c r="H91" s="148"/>
      <c r="I91" s="233"/>
    </row>
    <row r="92" spans="1:9" ht="16.5" x14ac:dyDescent="0.25">
      <c r="A92" s="15"/>
      <c r="B92" s="138" t="s">
        <v>18</v>
      </c>
      <c r="C92" s="138" t="s">
        <v>232</v>
      </c>
      <c r="D92" s="19" t="s">
        <v>3</v>
      </c>
      <c r="E92" s="20">
        <f>E93+E94</f>
        <v>630000</v>
      </c>
      <c r="F92" s="20">
        <f>F93+F94</f>
        <v>630000</v>
      </c>
      <c r="G92" s="114">
        <f>F92/E92*100</f>
        <v>100</v>
      </c>
      <c r="H92" s="133" t="s">
        <v>245</v>
      </c>
      <c r="I92" s="233"/>
    </row>
    <row r="93" spans="1:9" ht="30" x14ac:dyDescent="0.25">
      <c r="A93" s="15"/>
      <c r="B93" s="139"/>
      <c r="C93" s="139"/>
      <c r="D93" s="21" t="s">
        <v>12</v>
      </c>
      <c r="E93" s="20">
        <v>0</v>
      </c>
      <c r="F93" s="20">
        <v>0</v>
      </c>
      <c r="G93" s="114">
        <v>0</v>
      </c>
      <c r="H93" s="147"/>
      <c r="I93" s="233"/>
    </row>
    <row r="94" spans="1:9" ht="30" x14ac:dyDescent="0.25">
      <c r="A94" s="15"/>
      <c r="B94" s="139"/>
      <c r="C94" s="139"/>
      <c r="D94" s="21" t="s">
        <v>13</v>
      </c>
      <c r="E94" s="74">
        <v>630000</v>
      </c>
      <c r="F94" s="74">
        <v>630000</v>
      </c>
      <c r="G94" s="113">
        <f>F94/E94*100</f>
        <v>100</v>
      </c>
      <c r="H94" s="147"/>
      <c r="I94" s="233"/>
    </row>
    <row r="95" spans="1:9" ht="30" x14ac:dyDescent="0.25">
      <c r="A95" s="15"/>
      <c r="B95" s="139"/>
      <c r="C95" s="139"/>
      <c r="D95" s="21" t="s">
        <v>7</v>
      </c>
      <c r="E95" s="32" t="s">
        <v>69</v>
      </c>
      <c r="F95" s="32" t="s">
        <v>69</v>
      </c>
      <c r="G95" s="116" t="s">
        <v>69</v>
      </c>
      <c r="H95" s="147"/>
      <c r="I95" s="233"/>
    </row>
    <row r="96" spans="1:9" ht="30" x14ac:dyDescent="0.25">
      <c r="A96" s="15"/>
      <c r="B96" s="140"/>
      <c r="C96" s="140"/>
      <c r="D96" s="21" t="s">
        <v>8</v>
      </c>
      <c r="E96" s="32" t="s">
        <v>69</v>
      </c>
      <c r="F96" s="32" t="s">
        <v>69</v>
      </c>
      <c r="G96" s="116" t="s">
        <v>69</v>
      </c>
      <c r="H96" s="148"/>
      <c r="I96" s="233"/>
    </row>
    <row r="97" spans="1:9" ht="17.25" x14ac:dyDescent="0.25">
      <c r="A97" s="15"/>
      <c r="B97" s="138" t="s">
        <v>18</v>
      </c>
      <c r="C97" s="138" t="s">
        <v>227</v>
      </c>
      <c r="D97" s="19" t="s">
        <v>3</v>
      </c>
      <c r="E97" s="114">
        <f>E98+E99</f>
        <v>365607.81</v>
      </c>
      <c r="F97" s="114">
        <f>F98+F99</f>
        <v>365607.81</v>
      </c>
      <c r="G97" s="116">
        <v>100</v>
      </c>
      <c r="H97" s="133" t="s">
        <v>228</v>
      </c>
      <c r="I97" s="111"/>
    </row>
    <row r="98" spans="1:9" ht="30" x14ac:dyDescent="0.25">
      <c r="A98" s="15"/>
      <c r="B98" s="192"/>
      <c r="C98" s="187"/>
      <c r="D98" s="21" t="s">
        <v>12</v>
      </c>
      <c r="E98" s="115">
        <v>100000</v>
      </c>
      <c r="F98" s="115">
        <v>100000</v>
      </c>
      <c r="G98" s="116">
        <v>100</v>
      </c>
      <c r="H98" s="134"/>
      <c r="I98" s="111"/>
    </row>
    <row r="99" spans="1:9" ht="30" x14ac:dyDescent="0.25">
      <c r="A99" s="15"/>
      <c r="B99" s="192"/>
      <c r="C99" s="187"/>
      <c r="D99" s="21" t="s">
        <v>13</v>
      </c>
      <c r="E99" s="112">
        <v>265607.81</v>
      </c>
      <c r="F99" s="112">
        <v>265607.81</v>
      </c>
      <c r="G99" s="116">
        <v>100</v>
      </c>
      <c r="H99" s="134"/>
      <c r="I99" s="111"/>
    </row>
    <row r="100" spans="1:9" ht="30" x14ac:dyDescent="0.25">
      <c r="A100" s="15"/>
      <c r="B100" s="192"/>
      <c r="C100" s="187"/>
      <c r="D100" s="21" t="s">
        <v>7</v>
      </c>
      <c r="E100" s="32" t="s">
        <v>14</v>
      </c>
      <c r="F100" s="32" t="s">
        <v>14</v>
      </c>
      <c r="G100" s="32" t="s">
        <v>14</v>
      </c>
      <c r="H100" s="134"/>
      <c r="I100" s="111"/>
    </row>
    <row r="101" spans="1:9" ht="30" x14ac:dyDescent="0.25">
      <c r="A101" s="15"/>
      <c r="B101" s="193"/>
      <c r="C101" s="188"/>
      <c r="D101" s="21" t="s">
        <v>8</v>
      </c>
      <c r="E101" s="32" t="s">
        <v>14</v>
      </c>
      <c r="F101" s="32" t="s">
        <v>14</v>
      </c>
      <c r="G101" s="32" t="s">
        <v>14</v>
      </c>
      <c r="H101" s="135"/>
      <c r="I101" s="111"/>
    </row>
    <row r="102" spans="1:9" x14ac:dyDescent="0.25">
      <c r="A102" s="3"/>
      <c r="B102" s="144" t="s">
        <v>5</v>
      </c>
      <c r="C102" s="144" t="s">
        <v>90</v>
      </c>
      <c r="D102" s="19" t="s">
        <v>3</v>
      </c>
      <c r="E102" s="20">
        <v>41922395.850000001</v>
      </c>
      <c r="F102" s="20">
        <v>41348538.539999999</v>
      </c>
      <c r="G102" s="20">
        <f t="shared" ref="G102:G104" si="7">F102/E102*100</f>
        <v>98.631143811405039</v>
      </c>
      <c r="H102" s="194"/>
    </row>
    <row r="103" spans="1:9" ht="30" x14ac:dyDescent="0.25">
      <c r="A103" s="3"/>
      <c r="B103" s="145"/>
      <c r="C103" s="145"/>
      <c r="D103" s="21" t="s">
        <v>12</v>
      </c>
      <c r="E103" s="20">
        <v>17016511.359999999</v>
      </c>
      <c r="F103" s="20">
        <v>16442654.050000001</v>
      </c>
      <c r="G103" s="20">
        <f t="shared" si="7"/>
        <v>96.627644187110278</v>
      </c>
      <c r="H103" s="195"/>
    </row>
    <row r="104" spans="1:9" ht="30" x14ac:dyDescent="0.25">
      <c r="A104" s="3"/>
      <c r="B104" s="145"/>
      <c r="C104" s="145"/>
      <c r="D104" s="21" t="s">
        <v>13</v>
      </c>
      <c r="E104" s="20">
        <v>1065884.49</v>
      </c>
      <c r="F104" s="20">
        <v>1065884.49</v>
      </c>
      <c r="G104" s="20">
        <f t="shared" si="7"/>
        <v>100</v>
      </c>
      <c r="H104" s="195"/>
    </row>
    <row r="105" spans="1:9" ht="30" x14ac:dyDescent="0.25">
      <c r="A105" s="3"/>
      <c r="B105" s="145"/>
      <c r="C105" s="145"/>
      <c r="D105" s="21" t="s">
        <v>7</v>
      </c>
      <c r="E105" s="20">
        <v>23840000</v>
      </c>
      <c r="F105" s="20">
        <v>23840000</v>
      </c>
      <c r="G105" s="20">
        <v>0</v>
      </c>
      <c r="H105" s="195"/>
    </row>
    <row r="106" spans="1:9" ht="30" x14ac:dyDescent="0.25">
      <c r="A106" s="3"/>
      <c r="B106" s="146"/>
      <c r="C106" s="146"/>
      <c r="D106" s="21" t="s">
        <v>8</v>
      </c>
      <c r="E106" s="32" t="s">
        <v>69</v>
      </c>
      <c r="F106" s="32" t="s">
        <v>69</v>
      </c>
      <c r="G106" s="32" t="s">
        <v>69</v>
      </c>
      <c r="H106" s="196"/>
    </row>
    <row r="107" spans="1:9" x14ac:dyDescent="0.25">
      <c r="A107" s="3"/>
      <c r="B107" s="138" t="s">
        <v>24</v>
      </c>
      <c r="C107" s="138" t="s">
        <v>98</v>
      </c>
      <c r="D107" s="19" t="s">
        <v>3</v>
      </c>
      <c r="E107" s="20">
        <v>1399208.69</v>
      </c>
      <c r="F107" s="20">
        <v>1399208.69</v>
      </c>
      <c r="G107" s="20">
        <v>100</v>
      </c>
      <c r="H107" s="194" t="s">
        <v>251</v>
      </c>
    </row>
    <row r="108" spans="1:9" ht="30" x14ac:dyDescent="0.25">
      <c r="A108" s="3"/>
      <c r="B108" s="139"/>
      <c r="C108" s="139"/>
      <c r="D108" s="21" t="s">
        <v>12</v>
      </c>
      <c r="E108" s="20">
        <v>1399208.69</v>
      </c>
      <c r="F108" s="20">
        <v>1399208.69</v>
      </c>
      <c r="G108" s="20">
        <v>100</v>
      </c>
      <c r="H108" s="195"/>
    </row>
    <row r="109" spans="1:9" ht="30" x14ac:dyDescent="0.25">
      <c r="A109" s="3"/>
      <c r="B109" s="139"/>
      <c r="C109" s="139"/>
      <c r="D109" s="21" t="s">
        <v>13</v>
      </c>
      <c r="E109" s="32" t="s">
        <v>69</v>
      </c>
      <c r="F109" s="32" t="s">
        <v>69</v>
      </c>
      <c r="G109" s="32" t="s">
        <v>69</v>
      </c>
      <c r="H109" s="195"/>
    </row>
    <row r="110" spans="1:9" ht="30" x14ac:dyDescent="0.25">
      <c r="A110" s="3"/>
      <c r="B110" s="139"/>
      <c r="C110" s="139"/>
      <c r="D110" s="21" t="s">
        <v>7</v>
      </c>
      <c r="E110" s="32" t="s">
        <v>69</v>
      </c>
      <c r="F110" s="32" t="s">
        <v>69</v>
      </c>
      <c r="G110" s="32" t="s">
        <v>69</v>
      </c>
      <c r="H110" s="195"/>
    </row>
    <row r="111" spans="1:9" ht="30" x14ac:dyDescent="0.25">
      <c r="A111" s="3"/>
      <c r="B111" s="140"/>
      <c r="C111" s="140"/>
      <c r="D111" s="21" t="s">
        <v>8</v>
      </c>
      <c r="E111" s="32" t="s">
        <v>69</v>
      </c>
      <c r="F111" s="32" t="s">
        <v>69</v>
      </c>
      <c r="G111" s="32" t="s">
        <v>69</v>
      </c>
      <c r="H111" s="195"/>
    </row>
    <row r="112" spans="1:9" x14ac:dyDescent="0.25">
      <c r="A112" s="3"/>
      <c r="B112" s="138" t="s">
        <v>24</v>
      </c>
      <c r="C112" s="138" t="s">
        <v>25</v>
      </c>
      <c r="D112" s="19" t="s">
        <v>3</v>
      </c>
      <c r="E112" s="20">
        <v>1778525.84</v>
      </c>
      <c r="F112" s="20">
        <v>1740542.49</v>
      </c>
      <c r="G112" s="43">
        <v>97.9</v>
      </c>
      <c r="H112" s="194" t="s">
        <v>199</v>
      </c>
    </row>
    <row r="113" spans="1:13" ht="30" x14ac:dyDescent="0.25">
      <c r="A113" s="3"/>
      <c r="B113" s="139"/>
      <c r="C113" s="139"/>
      <c r="D113" s="21" t="s">
        <v>12</v>
      </c>
      <c r="E113" s="20">
        <v>1778525.84</v>
      </c>
      <c r="F113" s="20">
        <v>1740542.49</v>
      </c>
      <c r="G113" s="43">
        <v>97.9</v>
      </c>
      <c r="H113" s="195"/>
    </row>
    <row r="114" spans="1:13" ht="30" x14ac:dyDescent="0.25">
      <c r="A114" s="3"/>
      <c r="B114" s="139"/>
      <c r="C114" s="139"/>
      <c r="D114" s="21" t="s">
        <v>13</v>
      </c>
      <c r="E114" s="32" t="s">
        <v>69</v>
      </c>
      <c r="F114" s="32" t="s">
        <v>69</v>
      </c>
      <c r="G114" s="32" t="s">
        <v>69</v>
      </c>
      <c r="H114" s="195"/>
    </row>
    <row r="115" spans="1:13" ht="30" x14ac:dyDescent="0.25">
      <c r="A115" s="3"/>
      <c r="B115" s="139"/>
      <c r="C115" s="139"/>
      <c r="D115" s="21" t="s">
        <v>7</v>
      </c>
      <c r="E115" s="32" t="s">
        <v>69</v>
      </c>
      <c r="F115" s="32" t="s">
        <v>69</v>
      </c>
      <c r="G115" s="32" t="s">
        <v>69</v>
      </c>
      <c r="H115" s="195"/>
    </row>
    <row r="116" spans="1:13" ht="30" x14ac:dyDescent="0.25">
      <c r="A116" s="3"/>
      <c r="B116" s="139"/>
      <c r="C116" s="139"/>
      <c r="D116" s="21" t="s">
        <v>8</v>
      </c>
      <c r="E116" s="32" t="s">
        <v>69</v>
      </c>
      <c r="F116" s="32" t="s">
        <v>69</v>
      </c>
      <c r="G116" s="32" t="s">
        <v>69</v>
      </c>
      <c r="H116" s="195"/>
    </row>
    <row r="117" spans="1:13" x14ac:dyDescent="0.25">
      <c r="A117" s="3"/>
      <c r="B117" s="138" t="s">
        <v>2</v>
      </c>
      <c r="C117" s="138" t="s">
        <v>26</v>
      </c>
      <c r="D117" s="19" t="s">
        <v>3</v>
      </c>
      <c r="E117" s="20">
        <v>35899926.939999998</v>
      </c>
      <c r="F117" s="20">
        <v>35364052.979999997</v>
      </c>
      <c r="G117" s="43">
        <v>98.5</v>
      </c>
      <c r="H117" s="235" t="s">
        <v>200</v>
      </c>
      <c r="I117" s="155"/>
      <c r="J117" s="234"/>
      <c r="K117" s="234"/>
      <c r="L117" s="234"/>
      <c r="M117" s="234"/>
    </row>
    <row r="118" spans="1:13" ht="30" x14ac:dyDescent="0.25">
      <c r="A118" s="3"/>
      <c r="B118" s="139"/>
      <c r="C118" s="139"/>
      <c r="D118" s="21" t="s">
        <v>12</v>
      </c>
      <c r="E118" s="20">
        <v>11568726.939999999</v>
      </c>
      <c r="F118" s="20">
        <v>11032852.98</v>
      </c>
      <c r="G118" s="43">
        <v>95.4</v>
      </c>
      <c r="H118" s="236"/>
      <c r="I118" s="155"/>
      <c r="J118" s="234"/>
      <c r="K118" s="234"/>
      <c r="L118" s="234"/>
      <c r="M118" s="234"/>
    </row>
    <row r="119" spans="1:13" ht="30" x14ac:dyDescent="0.25">
      <c r="A119" s="3"/>
      <c r="B119" s="139"/>
      <c r="C119" s="139"/>
      <c r="D119" s="21" t="s">
        <v>13</v>
      </c>
      <c r="E119" s="34">
        <v>491200</v>
      </c>
      <c r="F119" s="34">
        <v>491200</v>
      </c>
      <c r="G119" s="95">
        <v>100</v>
      </c>
      <c r="H119" s="236"/>
      <c r="I119" s="155"/>
      <c r="J119" s="234"/>
      <c r="K119" s="234"/>
      <c r="L119" s="234"/>
      <c r="M119" s="234"/>
    </row>
    <row r="120" spans="1:13" ht="30" x14ac:dyDescent="0.25">
      <c r="A120" s="3"/>
      <c r="B120" s="139"/>
      <c r="C120" s="139"/>
      <c r="D120" s="41" t="s">
        <v>7</v>
      </c>
      <c r="E120" s="36">
        <v>23840000</v>
      </c>
      <c r="F120" s="36">
        <v>23840000</v>
      </c>
      <c r="G120" s="97">
        <v>100</v>
      </c>
      <c r="H120" s="236"/>
      <c r="I120" s="155"/>
      <c r="J120" s="234"/>
      <c r="K120" s="234"/>
      <c r="L120" s="234"/>
      <c r="M120" s="234"/>
    </row>
    <row r="121" spans="1:13" ht="371.25" customHeight="1" x14ac:dyDescent="0.25">
      <c r="A121" s="3"/>
      <c r="B121" s="139"/>
      <c r="C121" s="212"/>
      <c r="D121" s="41" t="s">
        <v>8</v>
      </c>
      <c r="E121" s="55" t="s">
        <v>69</v>
      </c>
      <c r="F121" s="55" t="s">
        <v>69</v>
      </c>
      <c r="G121" s="56" t="s">
        <v>69</v>
      </c>
      <c r="H121" s="237"/>
      <c r="I121" s="155"/>
      <c r="J121" s="234"/>
      <c r="K121" s="234"/>
      <c r="L121" s="234"/>
      <c r="M121" s="234"/>
    </row>
    <row r="122" spans="1:13" ht="97.5" customHeight="1" x14ac:dyDescent="0.25">
      <c r="A122" s="15"/>
      <c r="B122" s="30"/>
      <c r="C122" s="40"/>
      <c r="D122" s="42"/>
      <c r="E122" s="49"/>
      <c r="F122" s="49"/>
      <c r="G122" s="57"/>
      <c r="H122" s="96" t="s">
        <v>252</v>
      </c>
      <c r="I122" s="31"/>
      <c r="J122" s="31"/>
      <c r="K122" s="31"/>
      <c r="L122" s="31"/>
      <c r="M122" s="31"/>
    </row>
    <row r="123" spans="1:13" s="78" customFormat="1" x14ac:dyDescent="0.25">
      <c r="A123" s="76"/>
      <c r="B123" s="149" t="s">
        <v>2</v>
      </c>
      <c r="C123" s="149" t="s">
        <v>70</v>
      </c>
      <c r="D123" s="77" t="s">
        <v>3</v>
      </c>
      <c r="E123" s="20">
        <v>580489.38</v>
      </c>
      <c r="F123" s="20">
        <v>580489.38</v>
      </c>
      <c r="G123" s="34">
        <v>100</v>
      </c>
      <c r="H123" s="209" t="s">
        <v>201</v>
      </c>
    </row>
    <row r="124" spans="1:13" s="78" customFormat="1" ht="30" x14ac:dyDescent="0.25">
      <c r="A124" s="76"/>
      <c r="B124" s="150"/>
      <c r="C124" s="150"/>
      <c r="D124" s="79" t="s">
        <v>12</v>
      </c>
      <c r="E124" s="20">
        <v>5804.89</v>
      </c>
      <c r="F124" s="20">
        <v>5804.89</v>
      </c>
      <c r="G124" s="34">
        <v>100</v>
      </c>
      <c r="H124" s="210"/>
    </row>
    <row r="125" spans="1:13" s="78" customFormat="1" ht="30" x14ac:dyDescent="0.25">
      <c r="A125" s="76"/>
      <c r="B125" s="150"/>
      <c r="C125" s="150"/>
      <c r="D125" s="79" t="s">
        <v>13</v>
      </c>
      <c r="E125" s="20">
        <v>574684.49</v>
      </c>
      <c r="F125" s="20">
        <v>574684.49</v>
      </c>
      <c r="G125" s="34">
        <v>100</v>
      </c>
      <c r="H125" s="210"/>
    </row>
    <row r="126" spans="1:13" s="78" customFormat="1" ht="30" x14ac:dyDescent="0.25">
      <c r="A126" s="76"/>
      <c r="B126" s="150"/>
      <c r="C126" s="150"/>
      <c r="D126" s="79" t="s">
        <v>7</v>
      </c>
      <c r="E126" s="32" t="s">
        <v>69</v>
      </c>
      <c r="F126" s="32" t="s">
        <v>69</v>
      </c>
      <c r="G126" s="32" t="s">
        <v>69</v>
      </c>
      <c r="H126" s="210"/>
    </row>
    <row r="127" spans="1:13" s="78" customFormat="1" ht="30" x14ac:dyDescent="0.25">
      <c r="A127" s="76"/>
      <c r="B127" s="151"/>
      <c r="C127" s="151"/>
      <c r="D127" s="79" t="s">
        <v>8</v>
      </c>
      <c r="E127" s="32" t="s">
        <v>69</v>
      </c>
      <c r="F127" s="32" t="s">
        <v>69</v>
      </c>
      <c r="G127" s="32" t="s">
        <v>69</v>
      </c>
      <c r="H127" s="211"/>
    </row>
    <row r="128" spans="1:13" hidden="1" x14ac:dyDescent="0.25">
      <c r="A128" s="15"/>
      <c r="B128" s="138" t="s">
        <v>2</v>
      </c>
      <c r="C128" s="138" t="s">
        <v>82</v>
      </c>
      <c r="D128" s="19" t="s">
        <v>3</v>
      </c>
      <c r="E128" s="82">
        <f>SUM(E129:E130)</f>
        <v>0</v>
      </c>
      <c r="F128" s="82">
        <f>SUM(F129:F130)</f>
        <v>0</v>
      </c>
      <c r="G128" s="84">
        <v>0</v>
      </c>
      <c r="H128" s="238"/>
    </row>
    <row r="129" spans="1:9" ht="30" hidden="1" x14ac:dyDescent="0.25">
      <c r="A129" s="15"/>
      <c r="B129" s="139"/>
      <c r="C129" s="139"/>
      <c r="D129" s="21" t="s">
        <v>12</v>
      </c>
      <c r="E129" s="82">
        <v>0</v>
      </c>
      <c r="F129" s="82">
        <v>0</v>
      </c>
      <c r="G129" s="84">
        <v>0</v>
      </c>
      <c r="H129" s="239"/>
    </row>
    <row r="130" spans="1:9" ht="30" hidden="1" x14ac:dyDescent="0.25">
      <c r="A130" s="15"/>
      <c r="B130" s="139"/>
      <c r="C130" s="139"/>
      <c r="D130" s="21" t="s">
        <v>13</v>
      </c>
      <c r="E130" s="83" t="s">
        <v>69</v>
      </c>
      <c r="F130" s="83" t="s">
        <v>69</v>
      </c>
      <c r="G130" s="83" t="s">
        <v>69</v>
      </c>
      <c r="H130" s="239"/>
    </row>
    <row r="131" spans="1:9" ht="30" hidden="1" x14ac:dyDescent="0.25">
      <c r="A131" s="15"/>
      <c r="B131" s="139"/>
      <c r="C131" s="139"/>
      <c r="D131" s="21" t="s">
        <v>7</v>
      </c>
      <c r="E131" s="83" t="s">
        <v>69</v>
      </c>
      <c r="F131" s="83" t="s">
        <v>69</v>
      </c>
      <c r="G131" s="83" t="s">
        <v>69</v>
      </c>
      <c r="H131" s="239"/>
    </row>
    <row r="132" spans="1:9" ht="30" hidden="1" x14ac:dyDescent="0.25">
      <c r="A132" s="15"/>
      <c r="B132" s="140"/>
      <c r="C132" s="140"/>
      <c r="D132" s="21" t="s">
        <v>8</v>
      </c>
      <c r="E132" s="83" t="s">
        <v>69</v>
      </c>
      <c r="F132" s="83" t="s">
        <v>69</v>
      </c>
      <c r="G132" s="83" t="s">
        <v>69</v>
      </c>
      <c r="H132" s="240"/>
    </row>
    <row r="133" spans="1:9" s="2" customFormat="1" x14ac:dyDescent="0.25">
      <c r="A133" s="15"/>
      <c r="B133" s="138" t="s">
        <v>2</v>
      </c>
      <c r="C133" s="138" t="s">
        <v>202</v>
      </c>
      <c r="D133" s="21" t="s">
        <v>3</v>
      </c>
      <c r="E133" s="98">
        <v>2264245</v>
      </c>
      <c r="F133" s="98">
        <v>2264245</v>
      </c>
      <c r="G133" s="74">
        <v>100</v>
      </c>
      <c r="H133" s="194" t="s">
        <v>203</v>
      </c>
    </row>
    <row r="134" spans="1:9" s="2" customFormat="1" ht="30" x14ac:dyDescent="0.25">
      <c r="A134" s="15"/>
      <c r="B134" s="187"/>
      <c r="C134" s="187"/>
      <c r="D134" s="21" t="s">
        <v>12</v>
      </c>
      <c r="E134" s="98">
        <v>2264245</v>
      </c>
      <c r="F134" s="98">
        <v>2264245</v>
      </c>
      <c r="G134" s="74">
        <v>100</v>
      </c>
      <c r="H134" s="134"/>
    </row>
    <row r="135" spans="1:9" s="2" customFormat="1" ht="30" x14ac:dyDescent="0.25">
      <c r="A135" s="15"/>
      <c r="B135" s="187"/>
      <c r="C135" s="187"/>
      <c r="D135" s="21" t="s">
        <v>13</v>
      </c>
      <c r="E135" s="32" t="s">
        <v>14</v>
      </c>
      <c r="F135" s="32" t="s">
        <v>14</v>
      </c>
      <c r="G135" s="32" t="s">
        <v>14</v>
      </c>
      <c r="H135" s="134"/>
    </row>
    <row r="136" spans="1:9" s="2" customFormat="1" ht="30" x14ac:dyDescent="0.25">
      <c r="A136" s="15"/>
      <c r="B136" s="187"/>
      <c r="C136" s="187"/>
      <c r="D136" s="21" t="s">
        <v>7</v>
      </c>
      <c r="E136" s="32" t="s">
        <v>14</v>
      </c>
      <c r="F136" s="32" t="s">
        <v>14</v>
      </c>
      <c r="G136" s="32" t="s">
        <v>14</v>
      </c>
      <c r="H136" s="134"/>
    </row>
    <row r="137" spans="1:9" s="2" customFormat="1" ht="30" x14ac:dyDescent="0.25">
      <c r="A137" s="15"/>
      <c r="B137" s="188"/>
      <c r="C137" s="188"/>
      <c r="D137" s="21" t="s">
        <v>8</v>
      </c>
      <c r="E137" s="32" t="s">
        <v>14</v>
      </c>
      <c r="F137" s="32" t="s">
        <v>14</v>
      </c>
      <c r="G137" s="32" t="s">
        <v>14</v>
      </c>
      <c r="H137" s="135"/>
    </row>
    <row r="138" spans="1:9" x14ac:dyDescent="0.25">
      <c r="A138" s="3"/>
      <c r="B138" s="144" t="s">
        <v>27</v>
      </c>
      <c r="C138" s="206" t="s">
        <v>39</v>
      </c>
      <c r="D138" s="19" t="s">
        <v>3</v>
      </c>
      <c r="E138" s="86">
        <v>5512138.0199999996</v>
      </c>
      <c r="F138" s="86">
        <v>5512138.0199999996</v>
      </c>
      <c r="G138" s="86">
        <v>100</v>
      </c>
      <c r="H138" s="198"/>
    </row>
    <row r="139" spans="1:9" ht="30" x14ac:dyDescent="0.25">
      <c r="A139" s="3"/>
      <c r="B139" s="145"/>
      <c r="C139" s="207"/>
      <c r="D139" s="21" t="s">
        <v>12</v>
      </c>
      <c r="E139" s="86">
        <v>5512138.0199999996</v>
      </c>
      <c r="F139" s="86">
        <v>5512138.0199999996</v>
      </c>
      <c r="G139" s="86">
        <v>100</v>
      </c>
      <c r="H139" s="199"/>
    </row>
    <row r="140" spans="1:9" ht="30" x14ac:dyDescent="0.25">
      <c r="A140" s="3"/>
      <c r="B140" s="145"/>
      <c r="C140" s="207"/>
      <c r="D140" s="21" t="s">
        <v>13</v>
      </c>
      <c r="E140" s="86" t="s">
        <v>14</v>
      </c>
      <c r="F140" s="86" t="s">
        <v>14</v>
      </c>
      <c r="G140" s="86" t="s">
        <v>14</v>
      </c>
      <c r="H140" s="199"/>
    </row>
    <row r="141" spans="1:9" ht="30" x14ac:dyDescent="0.25">
      <c r="A141" s="3"/>
      <c r="B141" s="145"/>
      <c r="C141" s="207"/>
      <c r="D141" s="21" t="s">
        <v>7</v>
      </c>
      <c r="E141" s="86" t="s">
        <v>14</v>
      </c>
      <c r="F141" s="86" t="s">
        <v>14</v>
      </c>
      <c r="G141" s="86" t="s">
        <v>14</v>
      </c>
      <c r="H141" s="199"/>
    </row>
    <row r="142" spans="1:9" ht="42" customHeight="1" x14ac:dyDescent="0.25">
      <c r="A142" s="3"/>
      <c r="B142" s="146"/>
      <c r="C142" s="208"/>
      <c r="D142" s="21" t="s">
        <v>8</v>
      </c>
      <c r="E142" s="87" t="s">
        <v>69</v>
      </c>
      <c r="F142" s="87" t="s">
        <v>69</v>
      </c>
      <c r="G142" s="87" t="s">
        <v>69</v>
      </c>
      <c r="H142" s="200"/>
    </row>
    <row r="143" spans="1:9" x14ac:dyDescent="0.25">
      <c r="A143" s="3"/>
      <c r="B143" s="138" t="s">
        <v>21</v>
      </c>
      <c r="C143" s="138" t="s">
        <v>40</v>
      </c>
      <c r="D143" s="19" t="s">
        <v>3</v>
      </c>
      <c r="E143" s="86">
        <v>5077245.0199999996</v>
      </c>
      <c r="F143" s="86">
        <v>5077245.0199999996</v>
      </c>
      <c r="G143" s="86">
        <v>100</v>
      </c>
      <c r="H143" s="197" t="s">
        <v>189</v>
      </c>
      <c r="I143" s="155"/>
    </row>
    <row r="144" spans="1:9" ht="23.25" customHeight="1" x14ac:dyDescent="0.25">
      <c r="A144" s="3"/>
      <c r="B144" s="139"/>
      <c r="C144" s="139"/>
      <c r="D144" s="21" t="s">
        <v>12</v>
      </c>
      <c r="E144" s="86">
        <v>5077245.0199999996</v>
      </c>
      <c r="F144" s="86">
        <v>5077245.0199999996</v>
      </c>
      <c r="G144" s="86">
        <v>100</v>
      </c>
      <c r="H144" s="197"/>
      <c r="I144" s="155"/>
    </row>
    <row r="145" spans="1:9" ht="30" x14ac:dyDescent="0.25">
      <c r="A145" s="3"/>
      <c r="B145" s="139"/>
      <c r="C145" s="139"/>
      <c r="D145" s="21" t="s">
        <v>13</v>
      </c>
      <c r="E145" s="32" t="s">
        <v>69</v>
      </c>
      <c r="F145" s="32" t="s">
        <v>69</v>
      </c>
      <c r="G145" s="32" t="s">
        <v>69</v>
      </c>
      <c r="H145" s="197"/>
      <c r="I145" s="155"/>
    </row>
    <row r="146" spans="1:9" ht="30" x14ac:dyDescent="0.25">
      <c r="A146" s="3"/>
      <c r="B146" s="139"/>
      <c r="C146" s="139"/>
      <c r="D146" s="21" t="s">
        <v>7</v>
      </c>
      <c r="E146" s="32" t="s">
        <v>69</v>
      </c>
      <c r="F146" s="32" t="s">
        <v>69</v>
      </c>
      <c r="G146" s="32" t="s">
        <v>69</v>
      </c>
      <c r="H146" s="197"/>
      <c r="I146" s="155"/>
    </row>
    <row r="147" spans="1:9" ht="321" customHeight="1" x14ac:dyDescent="0.25">
      <c r="A147" s="3"/>
      <c r="B147" s="139"/>
      <c r="C147" s="139"/>
      <c r="D147" s="21" t="s">
        <v>8</v>
      </c>
      <c r="E147" s="32" t="s">
        <v>69</v>
      </c>
      <c r="F147" s="32" t="s">
        <v>69</v>
      </c>
      <c r="G147" s="32" t="s">
        <v>69</v>
      </c>
      <c r="H147" s="197"/>
      <c r="I147" s="155"/>
    </row>
    <row r="148" spans="1:9" x14ac:dyDescent="0.25">
      <c r="A148" s="3"/>
      <c r="B148" s="138" t="s">
        <v>2</v>
      </c>
      <c r="C148" s="138" t="s">
        <v>83</v>
      </c>
      <c r="D148" s="19" t="s">
        <v>3</v>
      </c>
      <c r="E148" s="58">
        <v>434893</v>
      </c>
      <c r="F148" s="58">
        <v>434893</v>
      </c>
      <c r="G148" s="20">
        <v>100</v>
      </c>
      <c r="H148" s="194" t="s">
        <v>190</v>
      </c>
    </row>
    <row r="149" spans="1:9" ht="30" x14ac:dyDescent="0.25">
      <c r="A149" s="3"/>
      <c r="B149" s="139"/>
      <c r="C149" s="139"/>
      <c r="D149" s="21" t="s">
        <v>12</v>
      </c>
      <c r="E149" s="58">
        <v>434893</v>
      </c>
      <c r="F149" s="58">
        <v>434893</v>
      </c>
      <c r="G149" s="20">
        <v>100</v>
      </c>
      <c r="H149" s="195"/>
    </row>
    <row r="150" spans="1:9" ht="30" x14ac:dyDescent="0.25">
      <c r="A150" s="3"/>
      <c r="B150" s="139"/>
      <c r="C150" s="139"/>
      <c r="D150" s="21" t="s">
        <v>13</v>
      </c>
      <c r="E150" s="32" t="s">
        <v>69</v>
      </c>
      <c r="F150" s="32" t="s">
        <v>69</v>
      </c>
      <c r="G150" s="32" t="s">
        <v>69</v>
      </c>
      <c r="H150" s="195"/>
    </row>
    <row r="151" spans="1:9" ht="30" x14ac:dyDescent="0.25">
      <c r="A151" s="3"/>
      <c r="B151" s="139"/>
      <c r="C151" s="139"/>
      <c r="D151" s="21" t="s">
        <v>7</v>
      </c>
      <c r="E151" s="32" t="s">
        <v>69</v>
      </c>
      <c r="F151" s="32" t="s">
        <v>69</v>
      </c>
      <c r="G151" s="32" t="s">
        <v>69</v>
      </c>
      <c r="H151" s="195"/>
    </row>
    <row r="152" spans="1:9" ht="30" x14ac:dyDescent="0.25">
      <c r="A152" s="3"/>
      <c r="B152" s="140"/>
      <c r="C152" s="140"/>
      <c r="D152" s="21" t="s">
        <v>8</v>
      </c>
      <c r="E152" s="32" t="s">
        <v>69</v>
      </c>
      <c r="F152" s="32" t="s">
        <v>69</v>
      </c>
      <c r="G152" s="32" t="s">
        <v>69</v>
      </c>
      <c r="H152" s="195"/>
    </row>
    <row r="153" spans="1:9" x14ac:dyDescent="0.25">
      <c r="A153" s="3"/>
      <c r="B153" s="144" t="s">
        <v>5</v>
      </c>
      <c r="C153" s="144" t="s">
        <v>51</v>
      </c>
      <c r="D153" s="19" t="s">
        <v>3</v>
      </c>
      <c r="E153" s="20">
        <v>2966777</v>
      </c>
      <c r="F153" s="20">
        <v>2966776.6</v>
      </c>
      <c r="G153" s="20">
        <f>F153/E153*100</f>
        <v>99.999986517355367</v>
      </c>
      <c r="H153" s="201"/>
    </row>
    <row r="154" spans="1:9" ht="30" x14ac:dyDescent="0.25">
      <c r="A154" s="3"/>
      <c r="B154" s="145"/>
      <c r="C154" s="145"/>
      <c r="D154" s="21" t="s">
        <v>12</v>
      </c>
      <c r="E154" s="20">
        <v>2966777</v>
      </c>
      <c r="F154" s="20">
        <v>2966776.6</v>
      </c>
      <c r="G154" s="20">
        <f>F154/E154*100</f>
        <v>99.999986517355367</v>
      </c>
      <c r="H154" s="201"/>
    </row>
    <row r="155" spans="1:9" ht="30" x14ac:dyDescent="0.25">
      <c r="A155" s="3"/>
      <c r="B155" s="145"/>
      <c r="C155" s="145"/>
      <c r="D155" s="21" t="s">
        <v>13</v>
      </c>
      <c r="E155" s="20">
        <v>0</v>
      </c>
      <c r="F155" s="20">
        <v>0</v>
      </c>
      <c r="G155" s="20">
        <v>0</v>
      </c>
      <c r="H155" s="201"/>
    </row>
    <row r="156" spans="1:9" ht="30" x14ac:dyDescent="0.25">
      <c r="A156" s="3"/>
      <c r="B156" s="145"/>
      <c r="C156" s="145"/>
      <c r="D156" s="21" t="s">
        <v>7</v>
      </c>
      <c r="E156" s="20">
        <v>0</v>
      </c>
      <c r="F156" s="20">
        <v>0</v>
      </c>
      <c r="G156" s="20">
        <v>0</v>
      </c>
      <c r="H156" s="201"/>
    </row>
    <row r="157" spans="1:9" ht="30" x14ac:dyDescent="0.25">
      <c r="A157" s="3"/>
      <c r="B157" s="146"/>
      <c r="C157" s="146"/>
      <c r="D157" s="21" t="s">
        <v>8</v>
      </c>
      <c r="E157" s="32" t="s">
        <v>69</v>
      </c>
      <c r="F157" s="32" t="s">
        <v>69</v>
      </c>
      <c r="G157" s="32" t="s">
        <v>69</v>
      </c>
      <c r="H157" s="201"/>
    </row>
    <row r="158" spans="1:9" x14ac:dyDescent="0.25">
      <c r="A158" s="3"/>
      <c r="B158" s="138" t="s">
        <v>2</v>
      </c>
      <c r="C158" s="138" t="s">
        <v>99</v>
      </c>
      <c r="D158" s="19" t="s">
        <v>3</v>
      </c>
      <c r="E158" s="20">
        <v>344680</v>
      </c>
      <c r="F158" s="20">
        <v>344680</v>
      </c>
      <c r="G158" s="20">
        <f>F158/E158*100</f>
        <v>100</v>
      </c>
      <c r="H158" s="194" t="s">
        <v>264</v>
      </c>
    </row>
    <row r="159" spans="1:9" ht="30" x14ac:dyDescent="0.25">
      <c r="A159" s="3"/>
      <c r="B159" s="139"/>
      <c r="C159" s="139"/>
      <c r="D159" s="21" t="s">
        <v>12</v>
      </c>
      <c r="E159" s="20">
        <v>344680</v>
      </c>
      <c r="F159" s="20">
        <v>344680</v>
      </c>
      <c r="G159" s="20">
        <f>F159/E159*100</f>
        <v>100</v>
      </c>
      <c r="H159" s="195"/>
    </row>
    <row r="160" spans="1:9" ht="30" x14ac:dyDescent="0.25">
      <c r="A160" s="3"/>
      <c r="B160" s="139"/>
      <c r="C160" s="139"/>
      <c r="D160" s="21" t="s">
        <v>13</v>
      </c>
      <c r="E160" s="32" t="s">
        <v>69</v>
      </c>
      <c r="F160" s="32" t="s">
        <v>69</v>
      </c>
      <c r="G160" s="32" t="s">
        <v>69</v>
      </c>
      <c r="H160" s="195"/>
    </row>
    <row r="161" spans="1:8" ht="30" x14ac:dyDescent="0.25">
      <c r="A161" s="3"/>
      <c r="B161" s="139"/>
      <c r="C161" s="139"/>
      <c r="D161" s="21" t="s">
        <v>7</v>
      </c>
      <c r="E161" s="32" t="s">
        <v>69</v>
      </c>
      <c r="F161" s="32" t="s">
        <v>69</v>
      </c>
      <c r="G161" s="32" t="s">
        <v>69</v>
      </c>
      <c r="H161" s="195"/>
    </row>
    <row r="162" spans="1:8" ht="30" x14ac:dyDescent="0.25">
      <c r="A162" s="3"/>
      <c r="B162" s="140"/>
      <c r="C162" s="140"/>
      <c r="D162" s="21" t="s">
        <v>8</v>
      </c>
      <c r="E162" s="32" t="s">
        <v>69</v>
      </c>
      <c r="F162" s="32" t="s">
        <v>69</v>
      </c>
      <c r="G162" s="32" t="s">
        <v>69</v>
      </c>
      <c r="H162" s="196"/>
    </row>
    <row r="163" spans="1:8" x14ac:dyDescent="0.25">
      <c r="A163" s="14"/>
      <c r="B163" s="138" t="s">
        <v>2</v>
      </c>
      <c r="C163" s="138" t="s">
        <v>100</v>
      </c>
      <c r="D163" s="19" t="s">
        <v>3</v>
      </c>
      <c r="E163" s="20">
        <f>E164</f>
        <v>0</v>
      </c>
      <c r="F163" s="20">
        <f>F164</f>
        <v>0</v>
      </c>
      <c r="G163" s="20">
        <f>G164</f>
        <v>0</v>
      </c>
      <c r="H163" s="230"/>
    </row>
    <row r="164" spans="1:8" ht="30" x14ac:dyDescent="0.25">
      <c r="A164" s="14"/>
      <c r="B164" s="139"/>
      <c r="C164" s="139"/>
      <c r="D164" s="21" t="s">
        <v>12</v>
      </c>
      <c r="E164" s="20">
        <v>0</v>
      </c>
      <c r="F164" s="20">
        <v>0</v>
      </c>
      <c r="G164" s="20">
        <v>0</v>
      </c>
      <c r="H164" s="231"/>
    </row>
    <row r="165" spans="1:8" ht="30" x14ac:dyDescent="0.25">
      <c r="A165" s="14"/>
      <c r="B165" s="139"/>
      <c r="C165" s="139"/>
      <c r="D165" s="21" t="s">
        <v>13</v>
      </c>
      <c r="E165" s="32" t="s">
        <v>69</v>
      </c>
      <c r="F165" s="32" t="s">
        <v>69</v>
      </c>
      <c r="G165" s="32" t="s">
        <v>69</v>
      </c>
      <c r="H165" s="231"/>
    </row>
    <row r="166" spans="1:8" ht="30" x14ac:dyDescent="0.25">
      <c r="A166" s="14"/>
      <c r="B166" s="139"/>
      <c r="C166" s="139"/>
      <c r="D166" s="21" t="s">
        <v>7</v>
      </c>
      <c r="E166" s="32" t="s">
        <v>69</v>
      </c>
      <c r="F166" s="32" t="s">
        <v>69</v>
      </c>
      <c r="G166" s="32" t="s">
        <v>69</v>
      </c>
      <c r="H166" s="231"/>
    </row>
    <row r="167" spans="1:8" ht="30" x14ac:dyDescent="0.25">
      <c r="A167" s="14"/>
      <c r="B167" s="140"/>
      <c r="C167" s="140"/>
      <c r="D167" s="21" t="s">
        <v>8</v>
      </c>
      <c r="E167" s="32" t="s">
        <v>69</v>
      </c>
      <c r="F167" s="32" t="s">
        <v>69</v>
      </c>
      <c r="G167" s="32" t="s">
        <v>69</v>
      </c>
      <c r="H167" s="231"/>
    </row>
    <row r="168" spans="1:8" x14ac:dyDescent="0.25">
      <c r="A168" s="14"/>
      <c r="B168" s="138" t="s">
        <v>2</v>
      </c>
      <c r="C168" s="138" t="s">
        <v>101</v>
      </c>
      <c r="D168" s="19" t="s">
        <v>3</v>
      </c>
      <c r="E168" s="20">
        <f>E169</f>
        <v>0</v>
      </c>
      <c r="F168" s="20">
        <f>F169</f>
        <v>0</v>
      </c>
      <c r="G168" s="20">
        <f>G169</f>
        <v>0</v>
      </c>
      <c r="H168" s="230"/>
    </row>
    <row r="169" spans="1:8" ht="30" x14ac:dyDescent="0.25">
      <c r="A169" s="14"/>
      <c r="B169" s="139"/>
      <c r="C169" s="139"/>
      <c r="D169" s="21" t="s">
        <v>12</v>
      </c>
      <c r="E169" s="20">
        <v>0</v>
      </c>
      <c r="F169" s="20">
        <v>0</v>
      </c>
      <c r="G169" s="20">
        <v>0</v>
      </c>
      <c r="H169" s="231"/>
    </row>
    <row r="170" spans="1:8" ht="30" x14ac:dyDescent="0.25">
      <c r="A170" s="14"/>
      <c r="B170" s="139"/>
      <c r="C170" s="139"/>
      <c r="D170" s="21" t="s">
        <v>13</v>
      </c>
      <c r="E170" s="25" t="s">
        <v>69</v>
      </c>
      <c r="F170" s="25" t="s">
        <v>69</v>
      </c>
      <c r="G170" s="25" t="s">
        <v>69</v>
      </c>
      <c r="H170" s="231"/>
    </row>
    <row r="171" spans="1:8" ht="30" x14ac:dyDescent="0.25">
      <c r="A171" s="14"/>
      <c r="B171" s="139"/>
      <c r="C171" s="139"/>
      <c r="D171" s="21" t="s">
        <v>7</v>
      </c>
      <c r="E171" s="25" t="s">
        <v>69</v>
      </c>
      <c r="F171" s="25" t="s">
        <v>69</v>
      </c>
      <c r="G171" s="25" t="s">
        <v>69</v>
      </c>
      <c r="H171" s="231"/>
    </row>
    <row r="172" spans="1:8" ht="30" x14ac:dyDescent="0.25">
      <c r="A172" s="14"/>
      <c r="B172" s="140"/>
      <c r="C172" s="140"/>
      <c r="D172" s="21" t="s">
        <v>8</v>
      </c>
      <c r="E172" s="25" t="s">
        <v>69</v>
      </c>
      <c r="F172" s="25" t="s">
        <v>69</v>
      </c>
      <c r="G172" s="25" t="s">
        <v>69</v>
      </c>
      <c r="H172" s="244"/>
    </row>
    <row r="173" spans="1:8" x14ac:dyDescent="0.25">
      <c r="A173" s="14"/>
      <c r="B173" s="138" t="s">
        <v>2</v>
      </c>
      <c r="C173" s="138" t="s">
        <v>102</v>
      </c>
      <c r="D173" s="19" t="s">
        <v>3</v>
      </c>
      <c r="E173" s="20">
        <v>2394097</v>
      </c>
      <c r="F173" s="20">
        <v>2394096.6</v>
      </c>
      <c r="G173" s="20">
        <f>F173/E173*100</f>
        <v>99.999983292239207</v>
      </c>
      <c r="H173" s="194" t="s">
        <v>263</v>
      </c>
    </row>
    <row r="174" spans="1:8" ht="30" x14ac:dyDescent="0.25">
      <c r="A174" s="14"/>
      <c r="B174" s="139"/>
      <c r="C174" s="139"/>
      <c r="D174" s="21" t="s">
        <v>12</v>
      </c>
      <c r="E174" s="20">
        <v>2394097</v>
      </c>
      <c r="F174" s="20">
        <v>2394096.6</v>
      </c>
      <c r="G174" s="20">
        <f>F174/E174*100</f>
        <v>99.999983292239207</v>
      </c>
      <c r="H174" s="195"/>
    </row>
    <row r="175" spans="1:8" ht="30" x14ac:dyDescent="0.25">
      <c r="A175" s="14"/>
      <c r="B175" s="139"/>
      <c r="C175" s="139"/>
      <c r="D175" s="21" t="s">
        <v>13</v>
      </c>
      <c r="E175" s="25" t="s">
        <v>69</v>
      </c>
      <c r="F175" s="25" t="s">
        <v>69</v>
      </c>
      <c r="G175" s="25" t="s">
        <v>69</v>
      </c>
      <c r="H175" s="195"/>
    </row>
    <row r="176" spans="1:8" ht="30" x14ac:dyDescent="0.25">
      <c r="A176" s="14"/>
      <c r="B176" s="139"/>
      <c r="C176" s="139"/>
      <c r="D176" s="21" t="s">
        <v>7</v>
      </c>
      <c r="E176" s="25" t="s">
        <v>69</v>
      </c>
      <c r="F176" s="25" t="s">
        <v>69</v>
      </c>
      <c r="G176" s="25" t="s">
        <v>69</v>
      </c>
      <c r="H176" s="195"/>
    </row>
    <row r="177" spans="1:9" ht="30" x14ac:dyDescent="0.25">
      <c r="A177" s="14"/>
      <c r="B177" s="140"/>
      <c r="C177" s="140"/>
      <c r="D177" s="21" t="s">
        <v>8</v>
      </c>
      <c r="E177" s="25" t="s">
        <v>69</v>
      </c>
      <c r="F177" s="25" t="s">
        <v>69</v>
      </c>
      <c r="G177" s="25" t="s">
        <v>69</v>
      </c>
      <c r="H177" s="196"/>
    </row>
    <row r="178" spans="1:9" x14ac:dyDescent="0.25">
      <c r="A178" s="15"/>
      <c r="B178" s="138" t="s">
        <v>196</v>
      </c>
      <c r="C178" s="138" t="s">
        <v>197</v>
      </c>
      <c r="D178" s="21" t="s">
        <v>3</v>
      </c>
      <c r="E178" s="20">
        <v>228000</v>
      </c>
      <c r="F178" s="20">
        <v>228000</v>
      </c>
      <c r="G178" s="74">
        <v>100</v>
      </c>
      <c r="H178" s="194" t="s">
        <v>253</v>
      </c>
    </row>
    <row r="179" spans="1:9" ht="30" x14ac:dyDescent="0.25">
      <c r="A179" s="15"/>
      <c r="B179" s="192"/>
      <c r="C179" s="192"/>
      <c r="D179" s="21" t="s">
        <v>12</v>
      </c>
      <c r="E179" s="74">
        <v>0</v>
      </c>
      <c r="F179" s="74">
        <v>0</v>
      </c>
      <c r="G179" s="74">
        <v>0</v>
      </c>
      <c r="H179" s="134"/>
    </row>
    <row r="180" spans="1:9" ht="30" x14ac:dyDescent="0.25">
      <c r="A180" s="15"/>
      <c r="B180" s="192"/>
      <c r="C180" s="192"/>
      <c r="D180" s="21" t="s">
        <v>13</v>
      </c>
      <c r="E180" s="74">
        <v>0</v>
      </c>
      <c r="F180" s="74">
        <v>0</v>
      </c>
      <c r="G180" s="74">
        <v>0</v>
      </c>
      <c r="H180" s="134"/>
    </row>
    <row r="181" spans="1:9" ht="30" x14ac:dyDescent="0.25">
      <c r="A181" s="15"/>
      <c r="B181" s="192"/>
      <c r="C181" s="192"/>
      <c r="D181" s="21" t="s">
        <v>7</v>
      </c>
      <c r="E181" s="74">
        <v>0</v>
      </c>
      <c r="F181" s="74">
        <v>0</v>
      </c>
      <c r="G181" s="74">
        <v>0</v>
      </c>
      <c r="H181" s="134"/>
    </row>
    <row r="182" spans="1:9" ht="39.75" customHeight="1" x14ac:dyDescent="0.25">
      <c r="A182" s="15"/>
      <c r="B182" s="193"/>
      <c r="C182" s="193"/>
      <c r="D182" s="21" t="s">
        <v>8</v>
      </c>
      <c r="E182" s="74">
        <v>0</v>
      </c>
      <c r="F182" s="74">
        <v>0</v>
      </c>
      <c r="G182" s="74">
        <v>0</v>
      </c>
      <c r="H182" s="135"/>
    </row>
    <row r="183" spans="1:9" ht="24.75" customHeight="1" x14ac:dyDescent="0.25">
      <c r="A183" s="15"/>
      <c r="B183" s="189" t="s">
        <v>196</v>
      </c>
      <c r="C183" s="189" t="s">
        <v>198</v>
      </c>
      <c r="D183" s="21" t="s">
        <v>3</v>
      </c>
      <c r="E183" s="74">
        <v>0</v>
      </c>
      <c r="F183" s="74">
        <v>0</v>
      </c>
      <c r="G183" s="74">
        <v>0</v>
      </c>
      <c r="H183" s="248"/>
    </row>
    <row r="184" spans="1:9" ht="39.75" customHeight="1" x14ac:dyDescent="0.25">
      <c r="A184" s="15"/>
      <c r="B184" s="190"/>
      <c r="C184" s="190"/>
      <c r="D184" s="21" t="s">
        <v>12</v>
      </c>
      <c r="E184" s="74">
        <v>0</v>
      </c>
      <c r="F184" s="74">
        <v>0</v>
      </c>
      <c r="G184" s="74">
        <v>0</v>
      </c>
      <c r="H184" s="134"/>
    </row>
    <row r="185" spans="1:9" ht="39.75" customHeight="1" x14ac:dyDescent="0.25">
      <c r="A185" s="15"/>
      <c r="B185" s="190"/>
      <c r="C185" s="190"/>
      <c r="D185" s="21" t="s">
        <v>13</v>
      </c>
      <c r="E185" s="74">
        <v>0</v>
      </c>
      <c r="F185" s="74">
        <v>0</v>
      </c>
      <c r="G185" s="74">
        <v>0</v>
      </c>
      <c r="H185" s="134"/>
    </row>
    <row r="186" spans="1:9" ht="39.75" customHeight="1" x14ac:dyDescent="0.25">
      <c r="A186" s="15"/>
      <c r="B186" s="190"/>
      <c r="C186" s="190"/>
      <c r="D186" s="21" t="s">
        <v>7</v>
      </c>
      <c r="E186" s="74">
        <v>0</v>
      </c>
      <c r="F186" s="74">
        <v>0</v>
      </c>
      <c r="G186" s="74">
        <v>0</v>
      </c>
      <c r="H186" s="134"/>
    </row>
    <row r="187" spans="1:9" ht="50.25" customHeight="1" x14ac:dyDescent="0.25">
      <c r="A187" s="15"/>
      <c r="B187" s="191"/>
      <c r="C187" s="191"/>
      <c r="D187" s="21" t="s">
        <v>8</v>
      </c>
      <c r="E187" s="74">
        <v>0</v>
      </c>
      <c r="F187" s="74">
        <v>0</v>
      </c>
      <c r="G187" s="74">
        <v>0</v>
      </c>
      <c r="H187" s="135"/>
    </row>
    <row r="188" spans="1:9" x14ac:dyDescent="0.25">
      <c r="A188" s="3"/>
      <c r="B188" s="144" t="s">
        <v>5</v>
      </c>
      <c r="C188" s="144" t="s">
        <v>91</v>
      </c>
      <c r="D188" s="19" t="s">
        <v>3</v>
      </c>
      <c r="E188" s="20">
        <v>17594673.940000001</v>
      </c>
      <c r="F188" s="20">
        <v>17594673.609999999</v>
      </c>
      <c r="G188" s="20">
        <f>F188/E188*100</f>
        <v>99.999998124432409</v>
      </c>
      <c r="H188" s="202"/>
      <c r="I188" s="156"/>
    </row>
    <row r="189" spans="1:9" ht="30" x14ac:dyDescent="0.25">
      <c r="A189" s="3"/>
      <c r="B189" s="145"/>
      <c r="C189" s="145"/>
      <c r="D189" s="21" t="s">
        <v>12</v>
      </c>
      <c r="E189" s="20">
        <v>11873588.039999999</v>
      </c>
      <c r="F189" s="20">
        <v>11873588.039999999</v>
      </c>
      <c r="G189" s="20">
        <f>F189/E189*100</f>
        <v>100</v>
      </c>
      <c r="H189" s="152"/>
      <c r="I189" s="157"/>
    </row>
    <row r="190" spans="1:9" ht="30" x14ac:dyDescent="0.25">
      <c r="A190" s="3"/>
      <c r="B190" s="145"/>
      <c r="C190" s="145"/>
      <c r="D190" s="21" t="s">
        <v>13</v>
      </c>
      <c r="E190" s="20">
        <v>5721085.9000000004</v>
      </c>
      <c r="F190" s="20">
        <v>5721085.5700000003</v>
      </c>
      <c r="G190" s="20">
        <f>F190/E190*100</f>
        <v>99.999994231864264</v>
      </c>
      <c r="H190" s="152"/>
      <c r="I190" s="157"/>
    </row>
    <row r="191" spans="1:9" ht="30" x14ac:dyDescent="0.25">
      <c r="A191" s="3"/>
      <c r="B191" s="145"/>
      <c r="C191" s="145"/>
      <c r="D191" s="21" t="s">
        <v>7</v>
      </c>
      <c r="E191" s="20">
        <v>0</v>
      </c>
      <c r="F191" s="20">
        <v>0</v>
      </c>
      <c r="G191" s="20">
        <v>0</v>
      </c>
      <c r="H191" s="152"/>
      <c r="I191" s="157"/>
    </row>
    <row r="192" spans="1:9" ht="38.25" customHeight="1" x14ac:dyDescent="0.25">
      <c r="A192" s="3"/>
      <c r="B192" s="146"/>
      <c r="C192" s="146"/>
      <c r="D192" s="21" t="s">
        <v>8</v>
      </c>
      <c r="E192" s="25" t="s">
        <v>69</v>
      </c>
      <c r="F192" s="25" t="s">
        <v>69</v>
      </c>
      <c r="G192" s="25" t="s">
        <v>69</v>
      </c>
      <c r="H192" s="203"/>
      <c r="I192" s="158"/>
    </row>
    <row r="193" spans="1:8" ht="178.5" customHeight="1" x14ac:dyDescent="0.25">
      <c r="A193" s="4"/>
      <c r="B193" s="162" t="s">
        <v>2</v>
      </c>
      <c r="C193" s="138" t="s">
        <v>157</v>
      </c>
      <c r="D193" s="19" t="s">
        <v>3</v>
      </c>
      <c r="E193" s="20">
        <v>17594673.940000001</v>
      </c>
      <c r="F193" s="20">
        <v>17594673.940000001</v>
      </c>
      <c r="G193" s="20">
        <f>F193/E193*100</f>
        <v>100</v>
      </c>
      <c r="H193" s="153" t="s">
        <v>225</v>
      </c>
    </row>
    <row r="194" spans="1:8" ht="147" customHeight="1" x14ac:dyDescent="0.25">
      <c r="A194" s="4"/>
      <c r="B194" s="163"/>
      <c r="C194" s="139"/>
      <c r="D194" s="21" t="s">
        <v>12</v>
      </c>
      <c r="E194" s="20">
        <v>11873588.039999999</v>
      </c>
      <c r="F194" s="20">
        <v>11873588.039999999</v>
      </c>
      <c r="G194" s="20">
        <f>F194/E194*100</f>
        <v>100</v>
      </c>
      <c r="H194" s="153"/>
    </row>
    <row r="195" spans="1:8" ht="185.25" customHeight="1" x14ac:dyDescent="0.25">
      <c r="A195" s="4"/>
      <c r="B195" s="163"/>
      <c r="C195" s="139"/>
      <c r="D195" s="21" t="s">
        <v>13</v>
      </c>
      <c r="E195" s="20">
        <v>5721085.9000000004</v>
      </c>
      <c r="F195" s="20">
        <v>5721085.5700000003</v>
      </c>
      <c r="G195" s="20">
        <f>F195/E195*100</f>
        <v>99.999994231864264</v>
      </c>
      <c r="H195" s="153"/>
    </row>
    <row r="196" spans="1:8" ht="138.75" customHeight="1" x14ac:dyDescent="0.25">
      <c r="A196" s="4"/>
      <c r="B196" s="163"/>
      <c r="C196" s="139"/>
      <c r="D196" s="21" t="s">
        <v>7</v>
      </c>
      <c r="E196" s="25" t="s">
        <v>69</v>
      </c>
      <c r="F196" s="25" t="s">
        <v>69</v>
      </c>
      <c r="G196" s="25" t="s">
        <v>69</v>
      </c>
      <c r="H196" s="153"/>
    </row>
    <row r="197" spans="1:8" ht="312" customHeight="1" x14ac:dyDescent="0.25">
      <c r="A197" s="2"/>
      <c r="B197" s="164"/>
      <c r="C197" s="140"/>
      <c r="D197" s="21" t="s">
        <v>8</v>
      </c>
      <c r="E197" s="25" t="s">
        <v>69</v>
      </c>
      <c r="F197" s="25" t="s">
        <v>69</v>
      </c>
      <c r="G197" s="25" t="s">
        <v>69</v>
      </c>
      <c r="H197" s="153"/>
    </row>
    <row r="198" spans="1:8" ht="17.25" customHeight="1" x14ac:dyDescent="0.25">
      <c r="A198" s="184"/>
      <c r="B198" s="144" t="s">
        <v>5</v>
      </c>
      <c r="C198" s="144" t="s">
        <v>92</v>
      </c>
      <c r="D198" s="59" t="s">
        <v>3</v>
      </c>
      <c r="E198" s="33">
        <v>72161026.700000003</v>
      </c>
      <c r="F198" s="33">
        <v>43545431.369999997</v>
      </c>
      <c r="G198" s="33">
        <f t="shared" ref="G198:G204" si="8">F198/E198*100</f>
        <v>60.344805723225662</v>
      </c>
      <c r="H198" s="197"/>
    </row>
    <row r="199" spans="1:8" ht="30" x14ac:dyDescent="0.25">
      <c r="A199" s="184"/>
      <c r="B199" s="145"/>
      <c r="C199" s="145"/>
      <c r="D199" s="60" t="s">
        <v>12</v>
      </c>
      <c r="E199" s="33">
        <v>64161026.700000003</v>
      </c>
      <c r="F199" s="33">
        <v>35545431.369999997</v>
      </c>
      <c r="G199" s="33">
        <f t="shared" si="8"/>
        <v>55.400346905608345</v>
      </c>
      <c r="H199" s="197"/>
    </row>
    <row r="200" spans="1:8" ht="30" x14ac:dyDescent="0.25">
      <c r="A200" s="184"/>
      <c r="B200" s="145"/>
      <c r="C200" s="145"/>
      <c r="D200" s="60" t="s">
        <v>13</v>
      </c>
      <c r="E200" s="33">
        <v>8000000</v>
      </c>
      <c r="F200" s="33">
        <v>8000000</v>
      </c>
      <c r="G200" s="33">
        <f t="shared" si="8"/>
        <v>100</v>
      </c>
      <c r="H200" s="197"/>
    </row>
    <row r="201" spans="1:8" ht="30" x14ac:dyDescent="0.25">
      <c r="A201" s="184"/>
      <c r="B201" s="145"/>
      <c r="C201" s="145"/>
      <c r="D201" s="60" t="s">
        <v>7</v>
      </c>
      <c r="E201" s="33" t="s">
        <v>14</v>
      </c>
      <c r="F201" s="33" t="s">
        <v>14</v>
      </c>
      <c r="G201" s="33" t="s">
        <v>14</v>
      </c>
      <c r="H201" s="197"/>
    </row>
    <row r="202" spans="1:8" ht="30" x14ac:dyDescent="0.25">
      <c r="A202" s="184"/>
      <c r="B202" s="146"/>
      <c r="C202" s="146"/>
      <c r="D202" s="60" t="s">
        <v>8</v>
      </c>
      <c r="E202" s="35" t="s">
        <v>69</v>
      </c>
      <c r="F202" s="35" t="s">
        <v>69</v>
      </c>
      <c r="G202" s="35" t="s">
        <v>69</v>
      </c>
      <c r="H202" s="141"/>
    </row>
    <row r="203" spans="1:8" ht="33.75" customHeight="1" x14ac:dyDescent="0.25">
      <c r="A203" s="184"/>
      <c r="B203" s="162" t="s">
        <v>2</v>
      </c>
      <c r="C203" s="138" t="s">
        <v>28</v>
      </c>
      <c r="D203" s="19" t="s">
        <v>3</v>
      </c>
      <c r="E203" s="20">
        <v>33407000</v>
      </c>
      <c r="F203" s="20">
        <v>4800776.8499999996</v>
      </c>
      <c r="G203" s="43">
        <f t="shared" si="8"/>
        <v>14.370571586793185</v>
      </c>
      <c r="H203" s="141" t="s">
        <v>210</v>
      </c>
    </row>
    <row r="204" spans="1:8" ht="51.75" customHeight="1" x14ac:dyDescent="0.25">
      <c r="A204" s="184"/>
      <c r="B204" s="185"/>
      <c r="C204" s="139"/>
      <c r="D204" s="21" t="s">
        <v>12</v>
      </c>
      <c r="E204" s="20">
        <v>33407000</v>
      </c>
      <c r="F204" s="20">
        <v>4800776.8499999996</v>
      </c>
      <c r="G204" s="43">
        <f t="shared" si="8"/>
        <v>14.370571586793185</v>
      </c>
      <c r="H204" s="152"/>
    </row>
    <row r="205" spans="1:8" ht="59.25" customHeight="1" x14ac:dyDescent="0.25">
      <c r="A205" s="184"/>
      <c r="B205" s="185"/>
      <c r="C205" s="139"/>
      <c r="D205" s="21" t="s">
        <v>13</v>
      </c>
      <c r="E205" s="20">
        <v>0</v>
      </c>
      <c r="F205" s="20">
        <v>0</v>
      </c>
      <c r="G205" s="20">
        <v>0</v>
      </c>
      <c r="H205" s="152"/>
    </row>
    <row r="206" spans="1:8" ht="42" customHeight="1" x14ac:dyDescent="0.25">
      <c r="A206" s="184"/>
      <c r="B206" s="185"/>
      <c r="C206" s="139"/>
      <c r="D206" s="21" t="s">
        <v>7</v>
      </c>
      <c r="E206" s="25" t="s">
        <v>69</v>
      </c>
      <c r="F206" s="25" t="s">
        <v>69</v>
      </c>
      <c r="G206" s="25" t="s">
        <v>69</v>
      </c>
      <c r="H206" s="152"/>
    </row>
    <row r="207" spans="1:8" ht="90" customHeight="1" x14ac:dyDescent="0.25">
      <c r="A207" s="184"/>
      <c r="B207" s="186"/>
      <c r="C207" s="140"/>
      <c r="D207" s="21" t="s">
        <v>8</v>
      </c>
      <c r="E207" s="25" t="s">
        <v>69</v>
      </c>
      <c r="F207" s="25" t="s">
        <v>69</v>
      </c>
      <c r="G207" s="25" t="s">
        <v>69</v>
      </c>
      <c r="H207" s="152"/>
    </row>
    <row r="208" spans="1:8" x14ac:dyDescent="0.25">
      <c r="A208" s="4"/>
      <c r="B208" s="162" t="s">
        <v>2</v>
      </c>
      <c r="C208" s="138" t="s">
        <v>29</v>
      </c>
      <c r="D208" s="19" t="s">
        <v>3</v>
      </c>
      <c r="E208" s="20">
        <v>3754701.94</v>
      </c>
      <c r="F208" s="20">
        <v>3746285.68</v>
      </c>
      <c r="G208" s="61">
        <f>F208/E208*100</f>
        <v>99.775847453819466</v>
      </c>
      <c r="H208" s="153" t="s">
        <v>211</v>
      </c>
    </row>
    <row r="209" spans="1:8" ht="30" x14ac:dyDescent="0.25">
      <c r="A209" s="4"/>
      <c r="B209" s="163"/>
      <c r="C209" s="139"/>
      <c r="D209" s="21" t="s">
        <v>12</v>
      </c>
      <c r="E209" s="20">
        <v>754701.94</v>
      </c>
      <c r="F209" s="20">
        <v>746285.68</v>
      </c>
      <c r="G209" s="20">
        <f>F209/E209*100</f>
        <v>98.884823325086472</v>
      </c>
      <c r="H209" s="153"/>
    </row>
    <row r="210" spans="1:8" ht="30" x14ac:dyDescent="0.25">
      <c r="A210" s="4"/>
      <c r="B210" s="163"/>
      <c r="C210" s="139"/>
      <c r="D210" s="21" t="s">
        <v>13</v>
      </c>
      <c r="E210" s="20">
        <v>0</v>
      </c>
      <c r="F210" s="20">
        <v>0</v>
      </c>
      <c r="G210" s="20">
        <v>0</v>
      </c>
      <c r="H210" s="153"/>
    </row>
    <row r="211" spans="1:8" ht="30" x14ac:dyDescent="0.25">
      <c r="A211" s="4"/>
      <c r="B211" s="163"/>
      <c r="C211" s="139"/>
      <c r="D211" s="21" t="s">
        <v>7</v>
      </c>
      <c r="E211" s="25" t="s">
        <v>69</v>
      </c>
      <c r="F211" s="25" t="s">
        <v>69</v>
      </c>
      <c r="G211" s="25" t="s">
        <v>69</v>
      </c>
      <c r="H211" s="153"/>
    </row>
    <row r="212" spans="1:8" ht="30" x14ac:dyDescent="0.25">
      <c r="A212" s="2"/>
      <c r="B212" s="164"/>
      <c r="C212" s="140"/>
      <c r="D212" s="21" t="s">
        <v>8</v>
      </c>
      <c r="E212" s="25" t="s">
        <v>69</v>
      </c>
      <c r="F212" s="25" t="s">
        <v>69</v>
      </c>
      <c r="G212" s="25" t="s">
        <v>69</v>
      </c>
      <c r="H212" s="153"/>
    </row>
    <row r="213" spans="1:8" x14ac:dyDescent="0.25">
      <c r="A213" s="2"/>
      <c r="B213" s="162" t="s">
        <v>2</v>
      </c>
      <c r="C213" s="138" t="s">
        <v>1</v>
      </c>
      <c r="D213" s="59" t="s">
        <v>3</v>
      </c>
      <c r="E213" s="33">
        <v>20292000</v>
      </c>
      <c r="F213" s="33">
        <v>20291592.800000001</v>
      </c>
      <c r="G213" s="33">
        <f>F213/E213*100</f>
        <v>99.997993297851366</v>
      </c>
      <c r="H213" s="141" t="s">
        <v>212</v>
      </c>
    </row>
    <row r="214" spans="1:8" ht="30" x14ac:dyDescent="0.25">
      <c r="A214" s="2"/>
      <c r="B214" s="163"/>
      <c r="C214" s="139"/>
      <c r="D214" s="60" t="s">
        <v>12</v>
      </c>
      <c r="E214" s="33">
        <v>15292000</v>
      </c>
      <c r="F214" s="33">
        <v>15291592.800000001</v>
      </c>
      <c r="G214" s="33">
        <f>F214/E214*100</f>
        <v>99.997337169761963</v>
      </c>
      <c r="H214" s="152"/>
    </row>
    <row r="215" spans="1:8" ht="30" x14ac:dyDescent="0.25">
      <c r="A215" s="2"/>
      <c r="B215" s="163"/>
      <c r="C215" s="139"/>
      <c r="D215" s="60" t="s">
        <v>13</v>
      </c>
      <c r="E215" s="33">
        <v>5000000</v>
      </c>
      <c r="F215" s="33">
        <v>5000000</v>
      </c>
      <c r="G215" s="33">
        <f>F215/E215*100</f>
        <v>100</v>
      </c>
      <c r="H215" s="152"/>
    </row>
    <row r="216" spans="1:8" ht="30" x14ac:dyDescent="0.25">
      <c r="A216" s="2"/>
      <c r="B216" s="163"/>
      <c r="C216" s="139"/>
      <c r="D216" s="60" t="s">
        <v>7</v>
      </c>
      <c r="E216" s="35" t="s">
        <v>69</v>
      </c>
      <c r="F216" s="35" t="s">
        <v>69</v>
      </c>
      <c r="G216" s="35" t="s">
        <v>69</v>
      </c>
      <c r="H216" s="152"/>
    </row>
    <row r="217" spans="1:8" ht="32.25" customHeight="1" x14ac:dyDescent="0.25">
      <c r="A217" s="2"/>
      <c r="B217" s="164"/>
      <c r="C217" s="140"/>
      <c r="D217" s="60" t="s">
        <v>8</v>
      </c>
      <c r="E217" s="35" t="s">
        <v>69</v>
      </c>
      <c r="F217" s="35" t="s">
        <v>69</v>
      </c>
      <c r="G217" s="35" t="s">
        <v>69</v>
      </c>
      <c r="H217" s="203"/>
    </row>
    <row r="218" spans="1:8" ht="26.25" customHeight="1" x14ac:dyDescent="0.25">
      <c r="A218" s="2"/>
      <c r="B218" s="138" t="s">
        <v>2</v>
      </c>
      <c r="C218" s="138" t="s">
        <v>213</v>
      </c>
      <c r="D218" s="60" t="s">
        <v>214</v>
      </c>
      <c r="E218" s="99">
        <v>0</v>
      </c>
      <c r="F218" s="99">
        <v>0</v>
      </c>
      <c r="G218" s="99">
        <v>0</v>
      </c>
      <c r="H218" s="141"/>
    </row>
    <row r="219" spans="1:8" ht="32.25" customHeight="1" x14ac:dyDescent="0.25">
      <c r="A219" s="2"/>
      <c r="B219" s="192"/>
      <c r="C219" s="192"/>
      <c r="D219" s="60" t="s">
        <v>208</v>
      </c>
      <c r="E219" s="99">
        <v>0</v>
      </c>
      <c r="F219" s="99">
        <v>0</v>
      </c>
      <c r="G219" s="99">
        <v>0</v>
      </c>
      <c r="H219" s="134"/>
    </row>
    <row r="220" spans="1:8" ht="32.25" customHeight="1" x14ac:dyDescent="0.25">
      <c r="A220" s="2"/>
      <c r="B220" s="192"/>
      <c r="C220" s="192"/>
      <c r="D220" s="60" t="s">
        <v>209</v>
      </c>
      <c r="E220" s="99">
        <v>0</v>
      </c>
      <c r="F220" s="99">
        <v>0</v>
      </c>
      <c r="G220" s="99">
        <v>0</v>
      </c>
      <c r="H220" s="134"/>
    </row>
    <row r="221" spans="1:8" ht="32.25" customHeight="1" x14ac:dyDescent="0.25">
      <c r="A221" s="2"/>
      <c r="B221" s="192"/>
      <c r="C221" s="192"/>
      <c r="D221" s="60" t="s">
        <v>7</v>
      </c>
      <c r="E221" s="99">
        <v>0</v>
      </c>
      <c r="F221" s="99">
        <v>0</v>
      </c>
      <c r="G221" s="99">
        <v>0</v>
      </c>
      <c r="H221" s="134"/>
    </row>
    <row r="222" spans="1:8" ht="32.25" customHeight="1" x14ac:dyDescent="0.25">
      <c r="A222" s="2"/>
      <c r="B222" s="193"/>
      <c r="C222" s="193"/>
      <c r="D222" s="60" t="s">
        <v>8</v>
      </c>
      <c r="E222" s="99">
        <v>0</v>
      </c>
      <c r="F222" s="99">
        <v>0</v>
      </c>
      <c r="G222" s="99">
        <v>0</v>
      </c>
      <c r="H222" s="135"/>
    </row>
    <row r="223" spans="1:8" x14ac:dyDescent="0.25">
      <c r="A223" s="2"/>
      <c r="B223" s="162" t="s">
        <v>2</v>
      </c>
      <c r="C223" s="138" t="s">
        <v>53</v>
      </c>
      <c r="D223" s="19" t="s">
        <v>3</v>
      </c>
      <c r="E223" s="20">
        <v>11255669.76</v>
      </c>
      <c r="F223" s="20">
        <v>11255270</v>
      </c>
      <c r="G223" s="20">
        <f>F223/E223*100</f>
        <v>99.996448367724682</v>
      </c>
      <c r="H223" s="133" t="s">
        <v>215</v>
      </c>
    </row>
    <row r="224" spans="1:8" ht="30" x14ac:dyDescent="0.25">
      <c r="A224" s="2"/>
      <c r="B224" s="163"/>
      <c r="C224" s="139"/>
      <c r="D224" s="21" t="s">
        <v>12</v>
      </c>
      <c r="E224" s="20">
        <v>11255669.76</v>
      </c>
      <c r="F224" s="20">
        <v>11255270</v>
      </c>
      <c r="G224" s="20">
        <f>F224/E224*100</f>
        <v>99.996448367724682</v>
      </c>
      <c r="H224" s="147"/>
    </row>
    <row r="225" spans="1:8" ht="30" x14ac:dyDescent="0.25">
      <c r="A225" s="2"/>
      <c r="B225" s="163"/>
      <c r="C225" s="139"/>
      <c r="D225" s="21" t="s">
        <v>13</v>
      </c>
      <c r="E225" s="20" t="s">
        <v>14</v>
      </c>
      <c r="F225" s="20" t="s">
        <v>14</v>
      </c>
      <c r="G225" s="20" t="s">
        <v>14</v>
      </c>
      <c r="H225" s="147"/>
    </row>
    <row r="226" spans="1:8" ht="30" x14ac:dyDescent="0.25">
      <c r="A226" s="2"/>
      <c r="B226" s="163"/>
      <c r="C226" s="139"/>
      <c r="D226" s="21" t="s">
        <v>7</v>
      </c>
      <c r="E226" s="25" t="s">
        <v>69</v>
      </c>
      <c r="F226" s="25" t="s">
        <v>69</v>
      </c>
      <c r="G226" s="25" t="s">
        <v>69</v>
      </c>
      <c r="H226" s="147"/>
    </row>
    <row r="227" spans="1:8" ht="30" x14ac:dyDescent="0.25">
      <c r="A227" s="2"/>
      <c r="B227" s="164"/>
      <c r="C227" s="140"/>
      <c r="D227" s="21" t="s">
        <v>8</v>
      </c>
      <c r="E227" s="25" t="s">
        <v>69</v>
      </c>
      <c r="F227" s="25" t="s">
        <v>69</v>
      </c>
      <c r="G227" s="25" t="s">
        <v>69</v>
      </c>
      <c r="H227" s="148"/>
    </row>
    <row r="228" spans="1:8" x14ac:dyDescent="0.25">
      <c r="A228" s="2"/>
      <c r="B228" s="162" t="s">
        <v>2</v>
      </c>
      <c r="C228" s="149" t="s">
        <v>129</v>
      </c>
      <c r="D228" s="19" t="s">
        <v>3</v>
      </c>
      <c r="E228" s="20">
        <v>3451655</v>
      </c>
      <c r="F228" s="20">
        <v>3451506.04</v>
      </c>
      <c r="G228" s="20">
        <v>100</v>
      </c>
      <c r="H228" s="133" t="s">
        <v>216</v>
      </c>
    </row>
    <row r="229" spans="1:8" ht="30" x14ac:dyDescent="0.25">
      <c r="A229" s="2"/>
      <c r="B229" s="163"/>
      <c r="C229" s="150"/>
      <c r="D229" s="21" t="s">
        <v>12</v>
      </c>
      <c r="E229" s="20">
        <v>3451655</v>
      </c>
      <c r="F229" s="20">
        <v>3451506.04</v>
      </c>
      <c r="G229" s="20">
        <v>100</v>
      </c>
      <c r="H229" s="147"/>
    </row>
    <row r="230" spans="1:8" ht="30" x14ac:dyDescent="0.25">
      <c r="A230" s="2"/>
      <c r="B230" s="163"/>
      <c r="C230" s="150"/>
      <c r="D230" s="21" t="s">
        <v>13</v>
      </c>
      <c r="E230" s="20" t="s">
        <v>14</v>
      </c>
      <c r="F230" s="20" t="s">
        <v>14</v>
      </c>
      <c r="G230" s="20" t="s">
        <v>14</v>
      </c>
      <c r="H230" s="147"/>
    </row>
    <row r="231" spans="1:8" ht="30" x14ac:dyDescent="0.25">
      <c r="A231" s="2"/>
      <c r="B231" s="163"/>
      <c r="C231" s="150"/>
      <c r="D231" s="21" t="s">
        <v>7</v>
      </c>
      <c r="E231" s="25" t="s">
        <v>69</v>
      </c>
      <c r="F231" s="25" t="s">
        <v>69</v>
      </c>
      <c r="G231" s="25" t="s">
        <v>69</v>
      </c>
      <c r="H231" s="147"/>
    </row>
    <row r="232" spans="1:8" ht="30" x14ac:dyDescent="0.25">
      <c r="A232" s="2"/>
      <c r="B232" s="164"/>
      <c r="C232" s="151"/>
      <c r="D232" s="21" t="s">
        <v>8</v>
      </c>
      <c r="E232" s="25" t="s">
        <v>69</v>
      </c>
      <c r="F232" s="25" t="s">
        <v>69</v>
      </c>
      <c r="G232" s="25" t="s">
        <v>69</v>
      </c>
      <c r="H232" s="148"/>
    </row>
    <row r="233" spans="1:8" x14ac:dyDescent="0.25">
      <c r="A233" s="2"/>
      <c r="B233" s="144" t="s">
        <v>5</v>
      </c>
      <c r="C233" s="144" t="s">
        <v>72</v>
      </c>
      <c r="D233" s="19" t="s">
        <v>3</v>
      </c>
      <c r="E233" s="20">
        <v>8331711.0999999996</v>
      </c>
      <c r="F233" s="20">
        <v>8331711.0999999996</v>
      </c>
      <c r="G233" s="20">
        <f>F233/E233*100</f>
        <v>100</v>
      </c>
      <c r="H233" s="133"/>
    </row>
    <row r="234" spans="1:8" ht="30" x14ac:dyDescent="0.25">
      <c r="A234" s="2"/>
      <c r="B234" s="145"/>
      <c r="C234" s="145"/>
      <c r="D234" s="21" t="s">
        <v>12</v>
      </c>
      <c r="E234" s="20">
        <v>8331711.0999999996</v>
      </c>
      <c r="F234" s="20">
        <v>8331711.0999999996</v>
      </c>
      <c r="G234" s="20">
        <f>F234/E234*100</f>
        <v>100</v>
      </c>
      <c r="H234" s="147"/>
    </row>
    <row r="235" spans="1:8" ht="30" x14ac:dyDescent="0.25">
      <c r="A235" s="2"/>
      <c r="B235" s="145"/>
      <c r="C235" s="145"/>
      <c r="D235" s="21" t="s">
        <v>13</v>
      </c>
      <c r="E235" s="20">
        <v>0</v>
      </c>
      <c r="F235" s="20">
        <v>0</v>
      </c>
      <c r="G235" s="20">
        <v>0</v>
      </c>
      <c r="H235" s="147"/>
    </row>
    <row r="236" spans="1:8" ht="30" x14ac:dyDescent="0.25">
      <c r="A236" s="2"/>
      <c r="B236" s="145"/>
      <c r="C236" s="145"/>
      <c r="D236" s="21" t="s">
        <v>7</v>
      </c>
      <c r="E236" s="20">
        <v>0</v>
      </c>
      <c r="F236" s="20">
        <v>0</v>
      </c>
      <c r="G236" s="20">
        <v>0</v>
      </c>
      <c r="H236" s="147"/>
    </row>
    <row r="237" spans="1:8" ht="30" x14ac:dyDescent="0.25">
      <c r="A237" s="2"/>
      <c r="B237" s="146"/>
      <c r="C237" s="146"/>
      <c r="D237" s="21" t="s">
        <v>8</v>
      </c>
      <c r="E237" s="25" t="s">
        <v>69</v>
      </c>
      <c r="F237" s="25" t="s">
        <v>69</v>
      </c>
      <c r="G237" s="88" t="s">
        <v>69</v>
      </c>
      <c r="H237" s="148"/>
    </row>
    <row r="238" spans="1:8" x14ac:dyDescent="0.25">
      <c r="A238" s="2"/>
      <c r="B238" s="138" t="s">
        <v>2</v>
      </c>
      <c r="C238" s="138" t="s">
        <v>30</v>
      </c>
      <c r="D238" s="19" t="s">
        <v>3</v>
      </c>
      <c r="E238" s="20">
        <v>1834825.81</v>
      </c>
      <c r="F238" s="20">
        <v>1834825.81</v>
      </c>
      <c r="G238" s="86">
        <f>F238/E238*100</f>
        <v>100</v>
      </c>
      <c r="H238" s="241" t="s">
        <v>254</v>
      </c>
    </row>
    <row r="239" spans="1:8" ht="30" x14ac:dyDescent="0.25">
      <c r="A239" s="2"/>
      <c r="B239" s="139"/>
      <c r="C239" s="139"/>
      <c r="D239" s="21" t="s">
        <v>12</v>
      </c>
      <c r="E239" s="20">
        <v>1834825.81</v>
      </c>
      <c r="F239" s="20">
        <v>1834825.81</v>
      </c>
      <c r="G239" s="86">
        <f>F239/E239*100</f>
        <v>100</v>
      </c>
      <c r="H239" s="242"/>
    </row>
    <row r="240" spans="1:8" ht="30" x14ac:dyDescent="0.25">
      <c r="A240" s="2"/>
      <c r="B240" s="139"/>
      <c r="C240" s="139"/>
      <c r="D240" s="21" t="s">
        <v>13</v>
      </c>
      <c r="E240" s="25" t="s">
        <v>69</v>
      </c>
      <c r="F240" s="25" t="s">
        <v>69</v>
      </c>
      <c r="G240" s="25" t="s">
        <v>69</v>
      </c>
      <c r="H240" s="242"/>
    </row>
    <row r="241" spans="1:8" ht="30" x14ac:dyDescent="0.25">
      <c r="A241" s="2"/>
      <c r="B241" s="139"/>
      <c r="C241" s="139"/>
      <c r="D241" s="21" t="s">
        <v>7</v>
      </c>
      <c r="E241" s="25" t="s">
        <v>69</v>
      </c>
      <c r="F241" s="25" t="s">
        <v>69</v>
      </c>
      <c r="G241" s="25" t="s">
        <v>69</v>
      </c>
      <c r="H241" s="242"/>
    </row>
    <row r="242" spans="1:8" ht="49.5" customHeight="1" x14ac:dyDescent="0.25">
      <c r="A242" s="2"/>
      <c r="B242" s="140"/>
      <c r="C242" s="140"/>
      <c r="D242" s="21" t="s">
        <v>8</v>
      </c>
      <c r="E242" s="25" t="s">
        <v>69</v>
      </c>
      <c r="F242" s="25" t="s">
        <v>69</v>
      </c>
      <c r="G242" s="25" t="s">
        <v>69</v>
      </c>
      <c r="H242" s="243"/>
    </row>
    <row r="243" spans="1:8" x14ac:dyDescent="0.25">
      <c r="A243" s="2"/>
      <c r="B243" s="138" t="s">
        <v>2</v>
      </c>
      <c r="C243" s="138" t="s">
        <v>31</v>
      </c>
      <c r="D243" s="19" t="s">
        <v>3</v>
      </c>
      <c r="E243" s="86">
        <v>5631453.29</v>
      </c>
      <c r="F243" s="86">
        <v>5631453.29</v>
      </c>
      <c r="G243" s="86">
        <f>F243/E243*100</f>
        <v>100</v>
      </c>
      <c r="H243" s="241" t="s">
        <v>191</v>
      </c>
    </row>
    <row r="244" spans="1:8" ht="30" x14ac:dyDescent="0.25">
      <c r="A244" s="2"/>
      <c r="B244" s="139"/>
      <c r="C244" s="139"/>
      <c r="D244" s="21" t="s">
        <v>12</v>
      </c>
      <c r="E244" s="86">
        <v>5631453.29</v>
      </c>
      <c r="F244" s="86">
        <v>5631453.29</v>
      </c>
      <c r="G244" s="86">
        <f>F244/E244*100</f>
        <v>100</v>
      </c>
      <c r="H244" s="242"/>
    </row>
    <row r="245" spans="1:8" ht="30" x14ac:dyDescent="0.25">
      <c r="A245" s="2"/>
      <c r="B245" s="139"/>
      <c r="C245" s="139"/>
      <c r="D245" s="21" t="s">
        <v>13</v>
      </c>
      <c r="E245" s="88" t="s">
        <v>69</v>
      </c>
      <c r="F245" s="88" t="s">
        <v>69</v>
      </c>
      <c r="G245" s="88" t="s">
        <v>69</v>
      </c>
      <c r="H245" s="242"/>
    </row>
    <row r="246" spans="1:8" ht="30" x14ac:dyDescent="0.25">
      <c r="A246" s="2"/>
      <c r="B246" s="139"/>
      <c r="C246" s="139"/>
      <c r="D246" s="21" t="s">
        <v>7</v>
      </c>
      <c r="E246" s="88" t="s">
        <v>69</v>
      </c>
      <c r="F246" s="88" t="s">
        <v>69</v>
      </c>
      <c r="G246" s="88" t="s">
        <v>69</v>
      </c>
      <c r="H246" s="242"/>
    </row>
    <row r="247" spans="1:8" ht="49.5" customHeight="1" x14ac:dyDescent="0.25">
      <c r="A247" s="2"/>
      <c r="B247" s="140"/>
      <c r="C247" s="140"/>
      <c r="D247" s="21" t="s">
        <v>8</v>
      </c>
      <c r="E247" s="88" t="s">
        <v>69</v>
      </c>
      <c r="F247" s="88" t="s">
        <v>69</v>
      </c>
      <c r="G247" s="88" t="s">
        <v>69</v>
      </c>
      <c r="H247" s="243"/>
    </row>
    <row r="248" spans="1:8" ht="15.75" customHeight="1" x14ac:dyDescent="0.25">
      <c r="A248" s="2"/>
      <c r="B248" s="138" t="s">
        <v>2</v>
      </c>
      <c r="C248" s="252" t="s">
        <v>73</v>
      </c>
      <c r="D248" s="19" t="s">
        <v>3</v>
      </c>
      <c r="E248" s="20" t="s">
        <v>14</v>
      </c>
      <c r="F248" s="20" t="s">
        <v>14</v>
      </c>
      <c r="G248" s="20" t="s">
        <v>14</v>
      </c>
      <c r="H248" s="133"/>
    </row>
    <row r="249" spans="1:8" ht="34.5" customHeight="1" x14ac:dyDescent="0.25">
      <c r="A249" s="2"/>
      <c r="B249" s="139"/>
      <c r="C249" s="253"/>
      <c r="D249" s="21" t="s">
        <v>12</v>
      </c>
      <c r="E249" s="20" t="s">
        <v>14</v>
      </c>
      <c r="F249" s="20" t="s">
        <v>14</v>
      </c>
      <c r="G249" s="20" t="s">
        <v>14</v>
      </c>
      <c r="H249" s="147"/>
    </row>
    <row r="250" spans="1:8" ht="34.5" customHeight="1" x14ac:dyDescent="0.25">
      <c r="A250" s="2"/>
      <c r="B250" s="139"/>
      <c r="C250" s="253"/>
      <c r="D250" s="21" t="s">
        <v>13</v>
      </c>
      <c r="E250" s="25" t="s">
        <v>69</v>
      </c>
      <c r="F250" s="25" t="s">
        <v>69</v>
      </c>
      <c r="G250" s="25" t="s">
        <v>69</v>
      </c>
      <c r="H250" s="147"/>
    </row>
    <row r="251" spans="1:8" ht="27.75" customHeight="1" x14ac:dyDescent="0.25">
      <c r="A251" s="2"/>
      <c r="B251" s="139"/>
      <c r="C251" s="253"/>
      <c r="D251" s="21" t="s">
        <v>7</v>
      </c>
      <c r="E251" s="25" t="s">
        <v>69</v>
      </c>
      <c r="F251" s="25" t="s">
        <v>69</v>
      </c>
      <c r="G251" s="25" t="s">
        <v>69</v>
      </c>
      <c r="H251" s="147"/>
    </row>
    <row r="252" spans="1:8" ht="11.25" hidden="1" customHeight="1" x14ac:dyDescent="0.25">
      <c r="A252" s="2"/>
      <c r="B252" s="140"/>
      <c r="C252" s="254"/>
      <c r="D252" s="21" t="s">
        <v>8</v>
      </c>
      <c r="E252" s="25" t="s">
        <v>69</v>
      </c>
      <c r="F252" s="25" t="s">
        <v>69</v>
      </c>
      <c r="G252" s="25" t="s">
        <v>69</v>
      </c>
      <c r="H252" s="148"/>
    </row>
    <row r="253" spans="1:8" ht="15.75" customHeight="1" x14ac:dyDescent="0.25">
      <c r="A253" s="2"/>
      <c r="B253" s="138" t="s">
        <v>2</v>
      </c>
      <c r="C253" s="138" t="s">
        <v>74</v>
      </c>
      <c r="D253" s="19" t="s">
        <v>3</v>
      </c>
      <c r="E253" s="89">
        <v>865432</v>
      </c>
      <c r="F253" s="90">
        <v>865432</v>
      </c>
      <c r="G253" s="86">
        <f t="shared" ref="G253:G254" si="9">F253/E253*100</f>
        <v>100</v>
      </c>
      <c r="H253" s="241" t="s">
        <v>255</v>
      </c>
    </row>
    <row r="254" spans="1:8" ht="33" customHeight="1" x14ac:dyDescent="0.25">
      <c r="A254" s="2"/>
      <c r="B254" s="139"/>
      <c r="C254" s="139"/>
      <c r="D254" s="21" t="s">
        <v>12</v>
      </c>
      <c r="E254" s="89">
        <f>E253</f>
        <v>865432</v>
      </c>
      <c r="F254" s="90">
        <f>F253</f>
        <v>865432</v>
      </c>
      <c r="G254" s="86">
        <f t="shared" si="9"/>
        <v>100</v>
      </c>
      <c r="H254" s="242"/>
    </row>
    <row r="255" spans="1:8" ht="33" customHeight="1" x14ac:dyDescent="0.25">
      <c r="A255" s="2"/>
      <c r="B255" s="139"/>
      <c r="C255" s="139"/>
      <c r="D255" s="21" t="s">
        <v>13</v>
      </c>
      <c r="E255" s="25" t="s">
        <v>69</v>
      </c>
      <c r="F255" s="25" t="s">
        <v>69</v>
      </c>
      <c r="G255" s="25" t="s">
        <v>69</v>
      </c>
      <c r="H255" s="242"/>
    </row>
    <row r="256" spans="1:8" ht="33" customHeight="1" x14ac:dyDescent="0.25">
      <c r="A256" s="2"/>
      <c r="B256" s="139"/>
      <c r="C256" s="139"/>
      <c r="D256" s="21" t="s">
        <v>7</v>
      </c>
      <c r="E256" s="25" t="s">
        <v>69</v>
      </c>
      <c r="F256" s="25" t="s">
        <v>69</v>
      </c>
      <c r="G256" s="25" t="s">
        <v>69</v>
      </c>
      <c r="H256" s="242"/>
    </row>
    <row r="257" spans="1:8" ht="33" customHeight="1" x14ac:dyDescent="0.25">
      <c r="A257" s="2"/>
      <c r="B257" s="140"/>
      <c r="C257" s="140"/>
      <c r="D257" s="21" t="s">
        <v>8</v>
      </c>
      <c r="E257" s="25" t="s">
        <v>69</v>
      </c>
      <c r="F257" s="25" t="s">
        <v>69</v>
      </c>
      <c r="G257" s="25" t="s">
        <v>69</v>
      </c>
      <c r="H257" s="243"/>
    </row>
    <row r="258" spans="1:8" x14ac:dyDescent="0.25">
      <c r="A258" s="2"/>
      <c r="B258" s="144" t="s">
        <v>5</v>
      </c>
      <c r="C258" s="144" t="s">
        <v>54</v>
      </c>
      <c r="D258" s="19" t="s">
        <v>3</v>
      </c>
      <c r="E258" s="20">
        <v>30000</v>
      </c>
      <c r="F258" s="20">
        <v>30000</v>
      </c>
      <c r="G258" s="20">
        <f>F258/E258*100</f>
        <v>100</v>
      </c>
      <c r="H258" s="133" t="s">
        <v>35</v>
      </c>
    </row>
    <row r="259" spans="1:8" ht="30" x14ac:dyDescent="0.25">
      <c r="A259" s="2"/>
      <c r="B259" s="145"/>
      <c r="C259" s="145"/>
      <c r="D259" s="21" t="s">
        <v>12</v>
      </c>
      <c r="E259" s="20">
        <v>30000</v>
      </c>
      <c r="F259" s="20">
        <v>30000</v>
      </c>
      <c r="G259" s="20">
        <f>F259/E259*100</f>
        <v>100</v>
      </c>
      <c r="H259" s="147"/>
    </row>
    <row r="260" spans="1:8" ht="30" x14ac:dyDescent="0.25">
      <c r="A260" s="2"/>
      <c r="B260" s="145"/>
      <c r="C260" s="145"/>
      <c r="D260" s="21" t="s">
        <v>13</v>
      </c>
      <c r="E260" s="20" t="s">
        <v>14</v>
      </c>
      <c r="F260" s="20" t="s">
        <v>14</v>
      </c>
      <c r="G260" s="20" t="s">
        <v>14</v>
      </c>
      <c r="H260" s="147"/>
    </row>
    <row r="261" spans="1:8" ht="30" x14ac:dyDescent="0.25">
      <c r="A261" s="2"/>
      <c r="B261" s="145"/>
      <c r="C261" s="145"/>
      <c r="D261" s="21" t="s">
        <v>7</v>
      </c>
      <c r="E261" s="20" t="s">
        <v>14</v>
      </c>
      <c r="F261" s="20" t="s">
        <v>14</v>
      </c>
      <c r="G261" s="20" t="s">
        <v>14</v>
      </c>
      <c r="H261" s="147"/>
    </row>
    <row r="262" spans="1:8" ht="30" x14ac:dyDescent="0.25">
      <c r="A262" s="2"/>
      <c r="B262" s="146"/>
      <c r="C262" s="146"/>
      <c r="D262" s="21" t="s">
        <v>8</v>
      </c>
      <c r="E262" s="25" t="s">
        <v>69</v>
      </c>
      <c r="F262" s="25" t="s">
        <v>69</v>
      </c>
      <c r="G262" s="25" t="s">
        <v>69</v>
      </c>
      <c r="H262" s="148"/>
    </row>
    <row r="263" spans="1:8" hidden="1" x14ac:dyDescent="0.25">
      <c r="A263" s="2"/>
      <c r="B263" s="138" t="s">
        <v>16</v>
      </c>
      <c r="C263" s="138" t="s">
        <v>80</v>
      </c>
      <c r="D263" s="19" t="s">
        <v>3</v>
      </c>
      <c r="E263" s="82">
        <f>E264</f>
        <v>0</v>
      </c>
      <c r="F263" s="82">
        <f>F264</f>
        <v>0</v>
      </c>
      <c r="G263" s="82">
        <f>G264</f>
        <v>0</v>
      </c>
      <c r="H263" s="245"/>
    </row>
    <row r="264" spans="1:8" ht="30" hidden="1" x14ac:dyDescent="0.25">
      <c r="A264" s="2"/>
      <c r="B264" s="139"/>
      <c r="C264" s="139"/>
      <c r="D264" s="21" t="s">
        <v>12</v>
      </c>
      <c r="E264" s="82">
        <v>0</v>
      </c>
      <c r="F264" s="82">
        <v>0</v>
      </c>
      <c r="G264" s="82">
        <v>0</v>
      </c>
      <c r="H264" s="246"/>
    </row>
    <row r="265" spans="1:8" ht="30" hidden="1" x14ac:dyDescent="0.25">
      <c r="A265" s="2"/>
      <c r="B265" s="139"/>
      <c r="C265" s="139"/>
      <c r="D265" s="21" t="s">
        <v>13</v>
      </c>
      <c r="E265" s="85" t="s">
        <v>69</v>
      </c>
      <c r="F265" s="85" t="s">
        <v>69</v>
      </c>
      <c r="G265" s="85" t="s">
        <v>69</v>
      </c>
      <c r="H265" s="246"/>
    </row>
    <row r="266" spans="1:8" ht="30" hidden="1" x14ac:dyDescent="0.25">
      <c r="A266" s="2"/>
      <c r="B266" s="139"/>
      <c r="C266" s="139"/>
      <c r="D266" s="21" t="s">
        <v>7</v>
      </c>
      <c r="E266" s="85" t="s">
        <v>69</v>
      </c>
      <c r="F266" s="85" t="s">
        <v>69</v>
      </c>
      <c r="G266" s="85" t="s">
        <v>69</v>
      </c>
      <c r="H266" s="246"/>
    </row>
    <row r="267" spans="1:8" ht="30" hidden="1" x14ac:dyDescent="0.25">
      <c r="A267" s="2"/>
      <c r="B267" s="140"/>
      <c r="C267" s="140"/>
      <c r="D267" s="21" t="s">
        <v>8</v>
      </c>
      <c r="E267" s="85" t="s">
        <v>69</v>
      </c>
      <c r="F267" s="85" t="s">
        <v>69</v>
      </c>
      <c r="G267" s="85" t="s">
        <v>69</v>
      </c>
      <c r="H267" s="247"/>
    </row>
    <row r="268" spans="1:8" x14ac:dyDescent="0.25">
      <c r="A268" s="2"/>
      <c r="B268" s="138" t="s">
        <v>206</v>
      </c>
      <c r="C268" s="138" t="s">
        <v>207</v>
      </c>
      <c r="D268" s="21" t="s">
        <v>3</v>
      </c>
      <c r="E268" s="20">
        <f>E269</f>
        <v>0</v>
      </c>
      <c r="F268" s="20">
        <f>F269</f>
        <v>0</v>
      </c>
      <c r="G268" s="20">
        <v>0</v>
      </c>
      <c r="H268" s="133"/>
    </row>
    <row r="269" spans="1:8" ht="30" x14ac:dyDescent="0.25">
      <c r="A269" s="2"/>
      <c r="B269" s="192"/>
      <c r="C269" s="192"/>
      <c r="D269" s="21" t="s">
        <v>208</v>
      </c>
      <c r="E269" s="20">
        <v>0</v>
      </c>
      <c r="F269" s="20">
        <v>0</v>
      </c>
      <c r="G269" s="20">
        <v>0</v>
      </c>
      <c r="H269" s="134"/>
    </row>
    <row r="270" spans="1:8" ht="30" x14ac:dyDescent="0.25">
      <c r="A270" s="2"/>
      <c r="B270" s="192"/>
      <c r="C270" s="192"/>
      <c r="D270" s="21" t="s">
        <v>209</v>
      </c>
      <c r="E270" s="25" t="s">
        <v>14</v>
      </c>
      <c r="F270" s="25" t="s">
        <v>14</v>
      </c>
      <c r="G270" s="25" t="s">
        <v>14</v>
      </c>
      <c r="H270" s="134"/>
    </row>
    <row r="271" spans="1:8" ht="30" x14ac:dyDescent="0.25">
      <c r="A271" s="2"/>
      <c r="B271" s="192"/>
      <c r="C271" s="192"/>
      <c r="D271" s="21" t="s">
        <v>7</v>
      </c>
      <c r="E271" s="25" t="s">
        <v>14</v>
      </c>
      <c r="F271" s="25" t="s">
        <v>14</v>
      </c>
      <c r="G271" s="25" t="s">
        <v>14</v>
      </c>
      <c r="H271" s="134"/>
    </row>
    <row r="272" spans="1:8" ht="40.5" customHeight="1" x14ac:dyDescent="0.25">
      <c r="A272" s="2"/>
      <c r="B272" s="193"/>
      <c r="C272" s="193"/>
      <c r="D272" s="21" t="s">
        <v>8</v>
      </c>
      <c r="E272" s="25" t="s">
        <v>14</v>
      </c>
      <c r="F272" s="25" t="s">
        <v>14</v>
      </c>
      <c r="G272" s="25" t="s">
        <v>14</v>
      </c>
      <c r="H272" s="135"/>
    </row>
    <row r="273" spans="1:8" ht="15.75" customHeight="1" x14ac:dyDescent="0.25">
      <c r="A273" s="2"/>
      <c r="B273" s="138" t="s">
        <v>79</v>
      </c>
      <c r="C273" s="138" t="s">
        <v>156</v>
      </c>
      <c r="D273" s="19" t="s">
        <v>3</v>
      </c>
      <c r="E273" s="20">
        <f>E274</f>
        <v>0</v>
      </c>
      <c r="F273" s="20">
        <f>F274</f>
        <v>0</v>
      </c>
      <c r="G273" s="20">
        <v>0</v>
      </c>
      <c r="H273" s="133" t="s">
        <v>204</v>
      </c>
    </row>
    <row r="274" spans="1:8" ht="30" x14ac:dyDescent="0.25">
      <c r="A274" s="2"/>
      <c r="B274" s="139"/>
      <c r="C274" s="139"/>
      <c r="D274" s="21" t="s">
        <v>12</v>
      </c>
      <c r="E274" s="20">
        <v>0</v>
      </c>
      <c r="F274" s="20">
        <v>0</v>
      </c>
      <c r="G274" s="20">
        <v>0</v>
      </c>
      <c r="H274" s="147"/>
    </row>
    <row r="275" spans="1:8" ht="30" x14ac:dyDescent="0.25">
      <c r="A275" s="2"/>
      <c r="B275" s="139"/>
      <c r="C275" s="139"/>
      <c r="D275" s="21" t="s">
        <v>13</v>
      </c>
      <c r="E275" s="25" t="s">
        <v>69</v>
      </c>
      <c r="F275" s="25" t="s">
        <v>69</v>
      </c>
      <c r="G275" s="25" t="s">
        <v>69</v>
      </c>
      <c r="H275" s="147"/>
    </row>
    <row r="276" spans="1:8" ht="30" x14ac:dyDescent="0.25">
      <c r="A276" s="2"/>
      <c r="B276" s="139"/>
      <c r="C276" s="139"/>
      <c r="D276" s="21" t="s">
        <v>7</v>
      </c>
      <c r="E276" s="25" t="s">
        <v>69</v>
      </c>
      <c r="F276" s="25" t="s">
        <v>69</v>
      </c>
      <c r="G276" s="25" t="s">
        <v>69</v>
      </c>
      <c r="H276" s="147"/>
    </row>
    <row r="277" spans="1:8" ht="30" x14ac:dyDescent="0.25">
      <c r="A277" s="2"/>
      <c r="B277" s="140"/>
      <c r="C277" s="140"/>
      <c r="D277" s="21" t="s">
        <v>8</v>
      </c>
      <c r="E277" s="25" t="s">
        <v>69</v>
      </c>
      <c r="F277" s="25" t="s">
        <v>69</v>
      </c>
      <c r="G277" s="25" t="s">
        <v>69</v>
      </c>
      <c r="H277" s="148"/>
    </row>
    <row r="278" spans="1:8" x14ac:dyDescent="0.25">
      <c r="A278" s="2"/>
      <c r="B278" s="138" t="s">
        <v>2</v>
      </c>
      <c r="C278" s="138" t="s">
        <v>32</v>
      </c>
      <c r="D278" s="19" t="s">
        <v>3</v>
      </c>
      <c r="E278" s="20">
        <v>30000</v>
      </c>
      <c r="F278" s="20">
        <v>30000</v>
      </c>
      <c r="G278" s="20">
        <f>F278/E278*100</f>
        <v>100</v>
      </c>
      <c r="H278" s="133" t="s">
        <v>205</v>
      </c>
    </row>
    <row r="279" spans="1:8" ht="30" x14ac:dyDescent="0.25">
      <c r="A279" s="2"/>
      <c r="B279" s="139"/>
      <c r="C279" s="139"/>
      <c r="D279" s="21" t="s">
        <v>12</v>
      </c>
      <c r="E279" s="20">
        <v>30000</v>
      </c>
      <c r="F279" s="20">
        <v>30000</v>
      </c>
      <c r="G279" s="20">
        <f>F279/E279*100</f>
        <v>100</v>
      </c>
      <c r="H279" s="147"/>
    </row>
    <row r="280" spans="1:8" ht="30" x14ac:dyDescent="0.25">
      <c r="A280" s="2"/>
      <c r="B280" s="139"/>
      <c r="C280" s="139"/>
      <c r="D280" s="21" t="s">
        <v>13</v>
      </c>
      <c r="E280" s="25" t="s">
        <v>69</v>
      </c>
      <c r="F280" s="25" t="s">
        <v>69</v>
      </c>
      <c r="G280" s="25" t="s">
        <v>69</v>
      </c>
      <c r="H280" s="147"/>
    </row>
    <row r="281" spans="1:8" ht="30" x14ac:dyDescent="0.25">
      <c r="A281" s="2"/>
      <c r="B281" s="139"/>
      <c r="C281" s="139"/>
      <c r="D281" s="21" t="s">
        <v>7</v>
      </c>
      <c r="E281" s="25" t="s">
        <v>69</v>
      </c>
      <c r="F281" s="25" t="s">
        <v>69</v>
      </c>
      <c r="G281" s="25" t="s">
        <v>69</v>
      </c>
      <c r="H281" s="147"/>
    </row>
    <row r="282" spans="1:8" ht="30" x14ac:dyDescent="0.25">
      <c r="A282" s="2"/>
      <c r="B282" s="140"/>
      <c r="C282" s="140"/>
      <c r="D282" s="21" t="s">
        <v>8</v>
      </c>
      <c r="E282" s="25" t="s">
        <v>69</v>
      </c>
      <c r="F282" s="25" t="s">
        <v>69</v>
      </c>
      <c r="G282" s="25" t="s">
        <v>69</v>
      </c>
      <c r="H282" s="148"/>
    </row>
    <row r="283" spans="1:8" hidden="1" x14ac:dyDescent="0.25">
      <c r="A283" s="2"/>
      <c r="B283" s="138" t="s">
        <v>2</v>
      </c>
      <c r="C283" s="138" t="s">
        <v>0</v>
      </c>
      <c r="D283" s="19" t="s">
        <v>3</v>
      </c>
      <c r="E283" s="82">
        <v>0</v>
      </c>
      <c r="F283" s="82">
        <v>0</v>
      </c>
      <c r="G283" s="82">
        <v>0</v>
      </c>
      <c r="H283" s="245"/>
    </row>
    <row r="284" spans="1:8" ht="30" hidden="1" x14ac:dyDescent="0.25">
      <c r="A284" s="2"/>
      <c r="B284" s="139"/>
      <c r="C284" s="139"/>
      <c r="D284" s="21" t="s">
        <v>12</v>
      </c>
      <c r="E284" s="82">
        <v>0</v>
      </c>
      <c r="F284" s="82">
        <v>0</v>
      </c>
      <c r="G284" s="82">
        <v>0</v>
      </c>
      <c r="H284" s="246"/>
    </row>
    <row r="285" spans="1:8" ht="30" hidden="1" x14ac:dyDescent="0.25">
      <c r="A285" s="2"/>
      <c r="B285" s="139"/>
      <c r="C285" s="139"/>
      <c r="D285" s="21" t="s">
        <v>13</v>
      </c>
      <c r="E285" s="85" t="s">
        <v>69</v>
      </c>
      <c r="F285" s="85" t="s">
        <v>69</v>
      </c>
      <c r="G285" s="85" t="s">
        <v>69</v>
      </c>
      <c r="H285" s="246"/>
    </row>
    <row r="286" spans="1:8" ht="30" hidden="1" x14ac:dyDescent="0.25">
      <c r="A286" s="2"/>
      <c r="B286" s="139"/>
      <c r="C286" s="139"/>
      <c r="D286" s="21" t="s">
        <v>7</v>
      </c>
      <c r="E286" s="85" t="s">
        <v>69</v>
      </c>
      <c r="F286" s="85" t="s">
        <v>69</v>
      </c>
      <c r="G286" s="85" t="s">
        <v>69</v>
      </c>
      <c r="H286" s="246"/>
    </row>
    <row r="287" spans="1:8" ht="30" hidden="1" x14ac:dyDescent="0.25">
      <c r="A287" s="2"/>
      <c r="B287" s="140"/>
      <c r="C287" s="140"/>
      <c r="D287" s="21" t="s">
        <v>8</v>
      </c>
      <c r="E287" s="85" t="s">
        <v>69</v>
      </c>
      <c r="F287" s="85" t="s">
        <v>69</v>
      </c>
      <c r="G287" s="85" t="s">
        <v>69</v>
      </c>
      <c r="H287" s="247"/>
    </row>
    <row r="288" spans="1:8" x14ac:dyDescent="0.25">
      <c r="A288" s="2"/>
      <c r="B288" s="159" t="s">
        <v>5</v>
      </c>
      <c r="C288" s="144" t="s">
        <v>93</v>
      </c>
      <c r="D288" s="19" t="s">
        <v>3</v>
      </c>
      <c r="E288" s="20">
        <v>2646420.7999999998</v>
      </c>
      <c r="F288" s="20">
        <v>2646420.7999999998</v>
      </c>
      <c r="G288" s="20">
        <f>F288/E288*100</f>
        <v>100</v>
      </c>
      <c r="H288" s="133"/>
    </row>
    <row r="289" spans="1:9" ht="30" x14ac:dyDescent="0.25">
      <c r="A289" s="2"/>
      <c r="B289" s="160"/>
      <c r="C289" s="145"/>
      <c r="D289" s="21" t="s">
        <v>12</v>
      </c>
      <c r="E289" s="91">
        <v>1228070.8</v>
      </c>
      <c r="F289" s="20">
        <v>1228070.8</v>
      </c>
      <c r="G289" s="20">
        <f>F289/E289*100</f>
        <v>100</v>
      </c>
      <c r="H289" s="147"/>
    </row>
    <row r="290" spans="1:9" ht="30" x14ac:dyDescent="0.25">
      <c r="A290" s="2"/>
      <c r="B290" s="160"/>
      <c r="C290" s="145"/>
      <c r="D290" s="21" t="s">
        <v>13</v>
      </c>
      <c r="E290" s="20">
        <v>1418350</v>
      </c>
      <c r="F290" s="20">
        <v>1418350</v>
      </c>
      <c r="G290" s="20">
        <f>F290/E290*100</f>
        <v>100</v>
      </c>
      <c r="H290" s="147"/>
    </row>
    <row r="291" spans="1:9" ht="30" x14ac:dyDescent="0.25">
      <c r="A291" s="2"/>
      <c r="B291" s="160"/>
      <c r="C291" s="145"/>
      <c r="D291" s="21" t="s">
        <v>7</v>
      </c>
      <c r="E291" s="20">
        <v>0</v>
      </c>
      <c r="F291" s="20">
        <v>0</v>
      </c>
      <c r="G291" s="20">
        <v>0</v>
      </c>
      <c r="H291" s="147"/>
    </row>
    <row r="292" spans="1:9" ht="30" x14ac:dyDescent="0.25">
      <c r="A292" s="2"/>
      <c r="B292" s="161"/>
      <c r="C292" s="146"/>
      <c r="D292" s="21" t="s">
        <v>8</v>
      </c>
      <c r="E292" s="25" t="s">
        <v>69</v>
      </c>
      <c r="F292" s="25" t="s">
        <v>69</v>
      </c>
      <c r="G292" s="25" t="s">
        <v>69</v>
      </c>
      <c r="H292" s="148"/>
    </row>
    <row r="293" spans="1:9" x14ac:dyDescent="0.25">
      <c r="A293" s="2"/>
      <c r="B293" s="138" t="s">
        <v>20</v>
      </c>
      <c r="C293" s="249" t="s">
        <v>60</v>
      </c>
      <c r="D293" s="19" t="s">
        <v>3</v>
      </c>
      <c r="E293" s="94">
        <f>E294+E295</f>
        <v>1918350</v>
      </c>
      <c r="F293" s="94">
        <f>F294+F295</f>
        <v>1918350</v>
      </c>
      <c r="G293" s="20">
        <f>F293/E293*100</f>
        <v>100</v>
      </c>
      <c r="H293" s="133" t="s">
        <v>226</v>
      </c>
    </row>
    <row r="294" spans="1:9" ht="30" x14ac:dyDescent="0.25">
      <c r="A294" s="2"/>
      <c r="B294" s="139"/>
      <c r="C294" s="250"/>
      <c r="D294" s="21" t="s">
        <v>12</v>
      </c>
      <c r="E294" s="94">
        <v>500000</v>
      </c>
      <c r="F294" s="93" t="s">
        <v>192</v>
      </c>
      <c r="G294" s="20">
        <f>F294/E294*100</f>
        <v>100</v>
      </c>
      <c r="H294" s="147"/>
    </row>
    <row r="295" spans="1:9" ht="30" x14ac:dyDescent="0.25">
      <c r="A295" s="2"/>
      <c r="B295" s="139"/>
      <c r="C295" s="250"/>
      <c r="D295" s="21" t="s">
        <v>13</v>
      </c>
      <c r="E295" s="92" t="s">
        <v>193</v>
      </c>
      <c r="F295" s="92" t="s">
        <v>193</v>
      </c>
      <c r="G295" s="20">
        <f>F295/E295*100</f>
        <v>100</v>
      </c>
      <c r="H295" s="147"/>
    </row>
    <row r="296" spans="1:9" ht="30" x14ac:dyDescent="0.25">
      <c r="A296" s="2"/>
      <c r="B296" s="139"/>
      <c r="C296" s="250"/>
      <c r="D296" s="21" t="s">
        <v>7</v>
      </c>
      <c r="E296" s="25" t="s">
        <v>69</v>
      </c>
      <c r="F296" s="25" t="s">
        <v>69</v>
      </c>
      <c r="G296" s="25" t="s">
        <v>69</v>
      </c>
      <c r="H296" s="147"/>
    </row>
    <row r="297" spans="1:9" ht="30" x14ac:dyDescent="0.25">
      <c r="A297" s="2"/>
      <c r="B297" s="140"/>
      <c r="C297" s="251"/>
      <c r="D297" s="21" t="s">
        <v>8</v>
      </c>
      <c r="E297" s="25" t="s">
        <v>69</v>
      </c>
      <c r="F297" s="25" t="s">
        <v>69</v>
      </c>
      <c r="G297" s="25" t="s">
        <v>69</v>
      </c>
      <c r="H297" s="148"/>
    </row>
    <row r="298" spans="1:9" x14ac:dyDescent="0.25">
      <c r="A298" s="2"/>
      <c r="B298" s="138" t="s">
        <v>2</v>
      </c>
      <c r="C298" s="138" t="s">
        <v>33</v>
      </c>
      <c r="D298" s="19" t="s">
        <v>3</v>
      </c>
      <c r="E298" s="20">
        <v>6392270.7000000002</v>
      </c>
      <c r="F298" s="20">
        <v>6392270.7000000002</v>
      </c>
      <c r="G298" s="43">
        <f>F298/E298*100</f>
        <v>100</v>
      </c>
      <c r="H298" s="152" t="s">
        <v>194</v>
      </c>
      <c r="I298" s="136"/>
    </row>
    <row r="299" spans="1:9" ht="30" x14ac:dyDescent="0.25">
      <c r="A299" s="2"/>
      <c r="B299" s="139"/>
      <c r="C299" s="139"/>
      <c r="D299" s="21" t="s">
        <v>12</v>
      </c>
      <c r="E299" s="20">
        <v>6392270.7000000002</v>
      </c>
      <c r="F299" s="20">
        <v>6392270.7000000002</v>
      </c>
      <c r="G299" s="43">
        <f>F299/E299*100</f>
        <v>100</v>
      </c>
      <c r="H299" s="147"/>
      <c r="I299" s="137"/>
    </row>
    <row r="300" spans="1:9" ht="30" x14ac:dyDescent="0.25">
      <c r="A300" s="2"/>
      <c r="B300" s="139"/>
      <c r="C300" s="139"/>
      <c r="D300" s="21" t="s">
        <v>13</v>
      </c>
      <c r="E300" s="25" t="s">
        <v>69</v>
      </c>
      <c r="F300" s="25" t="s">
        <v>69</v>
      </c>
      <c r="G300" s="25" t="s">
        <v>69</v>
      </c>
      <c r="H300" s="147"/>
      <c r="I300" s="137"/>
    </row>
    <row r="301" spans="1:9" ht="33.75" customHeight="1" x14ac:dyDescent="0.25">
      <c r="A301" s="2"/>
      <c r="B301" s="139"/>
      <c r="C301" s="139"/>
      <c r="D301" s="21" t="s">
        <v>7</v>
      </c>
      <c r="E301" s="25" t="s">
        <v>69</v>
      </c>
      <c r="F301" s="25" t="s">
        <v>69</v>
      </c>
      <c r="G301" s="25" t="s">
        <v>69</v>
      </c>
      <c r="H301" s="147"/>
      <c r="I301" s="137"/>
    </row>
    <row r="302" spans="1:9" ht="64.5" customHeight="1" x14ac:dyDescent="0.25">
      <c r="A302" s="2"/>
      <c r="B302" s="139"/>
      <c r="C302" s="139"/>
      <c r="D302" s="21" t="s">
        <v>8</v>
      </c>
      <c r="E302" s="25" t="s">
        <v>69</v>
      </c>
      <c r="F302" s="25" t="s">
        <v>69</v>
      </c>
      <c r="G302" s="25" t="s">
        <v>69</v>
      </c>
      <c r="H302" s="147"/>
      <c r="I302" s="137"/>
    </row>
    <row r="303" spans="1:9" x14ac:dyDescent="0.25">
      <c r="A303" s="2"/>
      <c r="B303" s="138" t="s">
        <v>2</v>
      </c>
      <c r="C303" s="138" t="s">
        <v>59</v>
      </c>
      <c r="D303" s="19" t="s">
        <v>3</v>
      </c>
      <c r="E303" s="20">
        <v>88800</v>
      </c>
      <c r="F303" s="20">
        <v>88800</v>
      </c>
      <c r="G303" s="43">
        <f>F303/E303*100</f>
        <v>100</v>
      </c>
      <c r="H303" s="153" t="s">
        <v>195</v>
      </c>
      <c r="I303" s="136"/>
    </row>
    <row r="304" spans="1:9" ht="30" x14ac:dyDescent="0.25">
      <c r="A304" s="2"/>
      <c r="B304" s="139"/>
      <c r="C304" s="139"/>
      <c r="D304" s="21" t="s">
        <v>12</v>
      </c>
      <c r="E304" s="20">
        <v>88800</v>
      </c>
      <c r="F304" s="20">
        <v>88800</v>
      </c>
      <c r="G304" s="43">
        <f>F304/E304*100</f>
        <v>100</v>
      </c>
      <c r="H304" s="153"/>
      <c r="I304" s="137"/>
    </row>
    <row r="305" spans="1:11" ht="30" x14ac:dyDescent="0.25">
      <c r="A305" s="2"/>
      <c r="B305" s="139"/>
      <c r="C305" s="139"/>
      <c r="D305" s="21" t="s">
        <v>13</v>
      </c>
      <c r="E305" s="25" t="s">
        <v>69</v>
      </c>
      <c r="F305" s="25" t="s">
        <v>69</v>
      </c>
      <c r="G305" s="25" t="s">
        <v>69</v>
      </c>
      <c r="H305" s="153"/>
      <c r="I305" s="137"/>
    </row>
    <row r="306" spans="1:11" ht="30" x14ac:dyDescent="0.25">
      <c r="A306" s="2"/>
      <c r="B306" s="139"/>
      <c r="C306" s="139"/>
      <c r="D306" s="21" t="s">
        <v>7</v>
      </c>
      <c r="E306" s="25" t="s">
        <v>69</v>
      </c>
      <c r="F306" s="25" t="s">
        <v>69</v>
      </c>
      <c r="G306" s="25" t="s">
        <v>69</v>
      </c>
      <c r="H306" s="153"/>
      <c r="I306" s="137"/>
    </row>
    <row r="307" spans="1:11" ht="30" x14ac:dyDescent="0.25">
      <c r="A307" s="2"/>
      <c r="B307" s="139"/>
      <c r="C307" s="139"/>
      <c r="D307" s="21" t="s">
        <v>8</v>
      </c>
      <c r="E307" s="25" t="s">
        <v>69</v>
      </c>
      <c r="F307" s="25" t="s">
        <v>69</v>
      </c>
      <c r="G307" s="25" t="s">
        <v>69</v>
      </c>
      <c r="H307" s="153"/>
      <c r="I307" s="137"/>
    </row>
    <row r="308" spans="1:11" x14ac:dyDescent="0.25">
      <c r="A308" s="2"/>
      <c r="B308" s="159" t="s">
        <v>5</v>
      </c>
      <c r="C308" s="144" t="s">
        <v>56</v>
      </c>
      <c r="D308" s="19" t="s">
        <v>3</v>
      </c>
      <c r="E308" s="20">
        <f>E313+E318+E323+E333+E328</f>
        <v>97434681.670000002</v>
      </c>
      <c r="F308" s="20">
        <f>F313+F318+F323+F333+F328</f>
        <v>96339347.430000007</v>
      </c>
      <c r="G308" s="20">
        <f>F308/E308*100</f>
        <v>98.875827147760617</v>
      </c>
      <c r="H308" s="171"/>
      <c r="I308" s="5"/>
      <c r="J308" s="5"/>
      <c r="K308" s="5"/>
    </row>
    <row r="309" spans="1:11" ht="30" x14ac:dyDescent="0.25">
      <c r="A309" s="2"/>
      <c r="B309" s="160"/>
      <c r="C309" s="145"/>
      <c r="D309" s="21" t="s">
        <v>12</v>
      </c>
      <c r="E309" s="20">
        <f>E314+E319+E324+E329+E334</f>
        <v>86231681.670000002</v>
      </c>
      <c r="F309" s="20">
        <f>F314+F319+F324+F334+F329</f>
        <v>85136347.430000007</v>
      </c>
      <c r="G309" s="20">
        <f>F309/E309*100</f>
        <v>98.729777479938605</v>
      </c>
      <c r="H309" s="172"/>
      <c r="I309" s="5"/>
      <c r="J309" s="5"/>
      <c r="K309" s="5"/>
    </row>
    <row r="310" spans="1:11" ht="30" x14ac:dyDescent="0.25">
      <c r="A310" s="2"/>
      <c r="B310" s="160"/>
      <c r="C310" s="145"/>
      <c r="D310" s="21" t="s">
        <v>13</v>
      </c>
      <c r="E310" s="20">
        <f>E315+E320</f>
        <v>11203000</v>
      </c>
      <c r="F310" s="20">
        <f>F315+F320</f>
        <v>11203000</v>
      </c>
      <c r="G310" s="20">
        <f>F310/E310*100</f>
        <v>100</v>
      </c>
      <c r="H310" s="172"/>
      <c r="I310" s="5"/>
      <c r="J310" s="5"/>
      <c r="K310" s="5"/>
    </row>
    <row r="311" spans="1:11" ht="30" x14ac:dyDescent="0.25">
      <c r="A311" s="2"/>
      <c r="B311" s="160"/>
      <c r="C311" s="145"/>
      <c r="D311" s="21" t="s">
        <v>7</v>
      </c>
      <c r="E311" s="20">
        <v>0</v>
      </c>
      <c r="F311" s="20">
        <v>0</v>
      </c>
      <c r="G311" s="20">
        <v>0</v>
      </c>
      <c r="H311" s="172"/>
      <c r="I311" s="5"/>
      <c r="J311" s="5"/>
      <c r="K311" s="5"/>
    </row>
    <row r="312" spans="1:11" ht="30" x14ac:dyDescent="0.25">
      <c r="A312" s="2"/>
      <c r="B312" s="161"/>
      <c r="C312" s="146"/>
      <c r="D312" s="21" t="s">
        <v>8</v>
      </c>
      <c r="E312" s="25" t="s">
        <v>69</v>
      </c>
      <c r="F312" s="25" t="s">
        <v>69</v>
      </c>
      <c r="G312" s="25" t="s">
        <v>69</v>
      </c>
      <c r="H312" s="173"/>
      <c r="I312" s="5"/>
      <c r="J312" s="5"/>
      <c r="K312" s="5"/>
    </row>
    <row r="313" spans="1:11" s="78" customFormat="1" ht="15.75" customHeight="1" x14ac:dyDescent="0.25">
      <c r="B313" s="179" t="s">
        <v>21</v>
      </c>
      <c r="C313" s="149" t="s">
        <v>57</v>
      </c>
      <c r="D313" s="79" t="s">
        <v>3</v>
      </c>
      <c r="E313" s="33">
        <v>86000</v>
      </c>
      <c r="F313" s="33">
        <v>86000</v>
      </c>
      <c r="G313" s="33">
        <f>F313/E313*100</f>
        <v>100</v>
      </c>
      <c r="H313" s="141" t="s">
        <v>236</v>
      </c>
      <c r="I313" s="80"/>
      <c r="J313" s="80"/>
      <c r="K313" s="80"/>
    </row>
    <row r="314" spans="1:11" s="78" customFormat="1" ht="30" x14ac:dyDescent="0.25">
      <c r="B314" s="180"/>
      <c r="C314" s="150"/>
      <c r="D314" s="79" t="s">
        <v>12</v>
      </c>
      <c r="E314" s="33">
        <v>86000</v>
      </c>
      <c r="F314" s="33">
        <v>86000</v>
      </c>
      <c r="G314" s="33">
        <f>F314/E314*100</f>
        <v>100</v>
      </c>
      <c r="H314" s="152"/>
      <c r="I314" s="80"/>
      <c r="J314" s="80"/>
      <c r="K314" s="80"/>
    </row>
    <row r="315" spans="1:11" s="78" customFormat="1" ht="30" x14ac:dyDescent="0.25">
      <c r="B315" s="180"/>
      <c r="C315" s="150"/>
      <c r="D315" s="79" t="s">
        <v>13</v>
      </c>
      <c r="E315" s="33">
        <v>0</v>
      </c>
      <c r="F315" s="33">
        <v>0</v>
      </c>
      <c r="G315" s="33">
        <v>0</v>
      </c>
      <c r="H315" s="152"/>
      <c r="I315" s="80"/>
      <c r="J315" s="80"/>
      <c r="K315" s="80"/>
    </row>
    <row r="316" spans="1:11" s="78" customFormat="1" ht="30" x14ac:dyDescent="0.25">
      <c r="B316" s="180"/>
      <c r="C316" s="150"/>
      <c r="D316" s="79" t="s">
        <v>7</v>
      </c>
      <c r="E316" s="35" t="s">
        <v>69</v>
      </c>
      <c r="F316" s="35" t="s">
        <v>69</v>
      </c>
      <c r="G316" s="35" t="s">
        <v>69</v>
      </c>
      <c r="H316" s="152"/>
      <c r="I316" s="80"/>
      <c r="J316" s="80"/>
      <c r="K316" s="80"/>
    </row>
    <row r="317" spans="1:11" s="78" customFormat="1" ht="30" x14ac:dyDescent="0.25">
      <c r="B317" s="181"/>
      <c r="C317" s="151"/>
      <c r="D317" s="79" t="s">
        <v>8</v>
      </c>
      <c r="E317" s="35" t="s">
        <v>69</v>
      </c>
      <c r="F317" s="35" t="s">
        <v>69</v>
      </c>
      <c r="G317" s="35" t="s">
        <v>69</v>
      </c>
      <c r="H317" s="152"/>
      <c r="I317" s="80"/>
      <c r="J317" s="80"/>
      <c r="K317" s="80"/>
    </row>
    <row r="318" spans="1:11" ht="15.75" customHeight="1" x14ac:dyDescent="0.25">
      <c r="A318" s="2"/>
      <c r="B318" s="174" t="s">
        <v>21</v>
      </c>
      <c r="C318" s="138" t="s">
        <v>58</v>
      </c>
      <c r="D318" s="21" t="s">
        <v>3</v>
      </c>
      <c r="E318" s="33">
        <v>66363202.009999998</v>
      </c>
      <c r="F318" s="33">
        <v>66363202.009999998</v>
      </c>
      <c r="G318" s="37">
        <f t="shared" ref="G318:G324" si="10">F318/E318*100</f>
        <v>100</v>
      </c>
      <c r="H318" s="141" t="s">
        <v>188</v>
      </c>
      <c r="I318" s="5"/>
      <c r="J318" s="5"/>
      <c r="K318" s="5"/>
    </row>
    <row r="319" spans="1:11" ht="30" x14ac:dyDescent="0.25">
      <c r="A319" s="2"/>
      <c r="B319" s="175"/>
      <c r="C319" s="139"/>
      <c r="D319" s="21" t="s">
        <v>12</v>
      </c>
      <c r="E319" s="33">
        <v>55160202.009999998</v>
      </c>
      <c r="F319" s="33">
        <v>55160202.009999998</v>
      </c>
      <c r="G319" s="37">
        <f t="shared" si="10"/>
        <v>100</v>
      </c>
      <c r="H319" s="142"/>
      <c r="I319" s="5"/>
      <c r="J319" s="5"/>
      <c r="K319" s="5"/>
    </row>
    <row r="320" spans="1:11" ht="30" x14ac:dyDescent="0.25">
      <c r="A320" s="2"/>
      <c r="B320" s="175"/>
      <c r="C320" s="139"/>
      <c r="D320" s="21" t="s">
        <v>13</v>
      </c>
      <c r="E320" s="33">
        <v>11203000</v>
      </c>
      <c r="F320" s="33">
        <v>11203000</v>
      </c>
      <c r="G320" s="37">
        <f t="shared" si="10"/>
        <v>100</v>
      </c>
      <c r="H320" s="142"/>
      <c r="I320" s="5"/>
      <c r="J320" s="5"/>
      <c r="K320" s="5"/>
    </row>
    <row r="321" spans="1:11" ht="30" x14ac:dyDescent="0.25">
      <c r="A321" s="2"/>
      <c r="B321" s="175"/>
      <c r="C321" s="139"/>
      <c r="D321" s="21" t="s">
        <v>7</v>
      </c>
      <c r="E321" s="35" t="s">
        <v>69</v>
      </c>
      <c r="F321" s="35" t="s">
        <v>69</v>
      </c>
      <c r="G321" s="35" t="s">
        <v>69</v>
      </c>
      <c r="H321" s="142"/>
      <c r="I321" s="5"/>
      <c r="J321" s="5"/>
      <c r="K321" s="5"/>
    </row>
    <row r="322" spans="1:11" ht="30" x14ac:dyDescent="0.25">
      <c r="A322" s="2"/>
      <c r="B322" s="176"/>
      <c r="C322" s="140"/>
      <c r="D322" s="21" t="s">
        <v>8</v>
      </c>
      <c r="E322" s="35" t="s">
        <v>69</v>
      </c>
      <c r="F322" s="35" t="s">
        <v>69</v>
      </c>
      <c r="G322" s="35" t="s">
        <v>69</v>
      </c>
      <c r="H322" s="143"/>
      <c r="I322" s="5"/>
      <c r="J322" s="5"/>
      <c r="K322" s="5"/>
    </row>
    <row r="323" spans="1:11" ht="15.75" customHeight="1" x14ac:dyDescent="0.25">
      <c r="A323" s="2"/>
      <c r="B323" s="174" t="s">
        <v>2</v>
      </c>
      <c r="C323" s="138" t="s">
        <v>37</v>
      </c>
      <c r="D323" s="21" t="s">
        <v>3</v>
      </c>
      <c r="E323" s="20">
        <v>28912858.350000001</v>
      </c>
      <c r="F323" s="20">
        <v>27817524.109999999</v>
      </c>
      <c r="G323" s="20">
        <f t="shared" si="10"/>
        <v>96.211601679984014</v>
      </c>
      <c r="H323" s="141" t="s">
        <v>256</v>
      </c>
      <c r="I323" s="5"/>
      <c r="J323" s="5"/>
      <c r="K323" s="5"/>
    </row>
    <row r="324" spans="1:11" ht="30" x14ac:dyDescent="0.25">
      <c r="A324" s="2"/>
      <c r="B324" s="175"/>
      <c r="C324" s="139"/>
      <c r="D324" s="21" t="s">
        <v>12</v>
      </c>
      <c r="E324" s="20">
        <v>28912858.350000001</v>
      </c>
      <c r="F324" s="20">
        <v>27817524.109999999</v>
      </c>
      <c r="G324" s="20">
        <f t="shared" si="10"/>
        <v>96.211601679984014</v>
      </c>
      <c r="H324" s="177"/>
      <c r="I324" s="5"/>
      <c r="J324" s="5"/>
      <c r="K324" s="5"/>
    </row>
    <row r="325" spans="1:11" ht="30" x14ac:dyDescent="0.25">
      <c r="A325" s="2"/>
      <c r="B325" s="175"/>
      <c r="C325" s="139"/>
      <c r="D325" s="21" t="s">
        <v>13</v>
      </c>
      <c r="E325" s="33">
        <v>0</v>
      </c>
      <c r="F325" s="33">
        <v>0</v>
      </c>
      <c r="G325" s="33">
        <v>0</v>
      </c>
      <c r="H325" s="177"/>
      <c r="I325" s="5"/>
      <c r="J325" s="5"/>
      <c r="K325" s="5"/>
    </row>
    <row r="326" spans="1:11" ht="30" x14ac:dyDescent="0.25">
      <c r="A326" s="2"/>
      <c r="B326" s="175"/>
      <c r="C326" s="139"/>
      <c r="D326" s="21" t="s">
        <v>7</v>
      </c>
      <c r="E326" s="25" t="s">
        <v>69</v>
      </c>
      <c r="F326" s="25" t="s">
        <v>69</v>
      </c>
      <c r="G326" s="25" t="s">
        <v>69</v>
      </c>
      <c r="H326" s="177"/>
      <c r="I326" s="5"/>
      <c r="J326" s="5"/>
      <c r="K326" s="5"/>
    </row>
    <row r="327" spans="1:11" ht="74.25" customHeight="1" x14ac:dyDescent="0.25">
      <c r="A327" s="2"/>
      <c r="B327" s="176"/>
      <c r="C327" s="140"/>
      <c r="D327" s="21" t="s">
        <v>8</v>
      </c>
      <c r="E327" s="25" t="s">
        <v>69</v>
      </c>
      <c r="F327" s="25" t="s">
        <v>69</v>
      </c>
      <c r="G327" s="25" t="s">
        <v>69</v>
      </c>
      <c r="H327" s="178"/>
      <c r="I327" s="5"/>
      <c r="J327" s="5"/>
      <c r="K327" s="5"/>
    </row>
    <row r="328" spans="1:11" s="78" customFormat="1" ht="15.75" customHeight="1" x14ac:dyDescent="0.25">
      <c r="B328" s="149" t="s">
        <v>2</v>
      </c>
      <c r="C328" s="138" t="s">
        <v>154</v>
      </c>
      <c r="D328" s="77" t="s">
        <v>3</v>
      </c>
      <c r="E328" s="20">
        <v>1112621.31</v>
      </c>
      <c r="F328" s="20">
        <v>1112621.31</v>
      </c>
      <c r="G328" s="20">
        <f>F328/E328*100</f>
        <v>100</v>
      </c>
      <c r="H328" s="133" t="s">
        <v>262</v>
      </c>
    </row>
    <row r="329" spans="1:11" s="78" customFormat="1" ht="30" x14ac:dyDescent="0.25">
      <c r="B329" s="150"/>
      <c r="C329" s="139"/>
      <c r="D329" s="79" t="s">
        <v>12</v>
      </c>
      <c r="E329" s="20">
        <v>1112621.31</v>
      </c>
      <c r="F329" s="20">
        <v>1112621.31</v>
      </c>
      <c r="G329" s="20">
        <f>F329/E329*100</f>
        <v>100</v>
      </c>
      <c r="H329" s="147"/>
    </row>
    <row r="330" spans="1:11" s="78" customFormat="1" ht="30" x14ac:dyDescent="0.25">
      <c r="B330" s="150"/>
      <c r="C330" s="139"/>
      <c r="D330" s="79" t="s">
        <v>13</v>
      </c>
      <c r="E330" s="33" t="s">
        <v>14</v>
      </c>
      <c r="F330" s="33" t="s">
        <v>14</v>
      </c>
      <c r="G330" s="33" t="s">
        <v>14</v>
      </c>
      <c r="H330" s="147"/>
    </row>
    <row r="331" spans="1:11" s="78" customFormat="1" ht="30" x14ac:dyDescent="0.25">
      <c r="B331" s="150"/>
      <c r="C331" s="139"/>
      <c r="D331" s="79" t="s">
        <v>7</v>
      </c>
      <c r="E331" s="25" t="s">
        <v>69</v>
      </c>
      <c r="F331" s="25" t="s">
        <v>69</v>
      </c>
      <c r="G331" s="25" t="s">
        <v>69</v>
      </c>
      <c r="H331" s="147"/>
    </row>
    <row r="332" spans="1:11" s="78" customFormat="1" ht="48" customHeight="1" x14ac:dyDescent="0.25">
      <c r="B332" s="151"/>
      <c r="C332" s="140"/>
      <c r="D332" s="79" t="s">
        <v>8</v>
      </c>
      <c r="E332" s="25" t="s">
        <v>69</v>
      </c>
      <c r="F332" s="25" t="s">
        <v>69</v>
      </c>
      <c r="G332" s="25" t="s">
        <v>69</v>
      </c>
      <c r="H332" s="148"/>
    </row>
    <row r="333" spans="1:11" ht="15.75" customHeight="1" x14ac:dyDescent="0.25">
      <c r="A333" s="2"/>
      <c r="B333" s="138" t="s">
        <v>2</v>
      </c>
      <c r="C333" s="138" t="s">
        <v>36</v>
      </c>
      <c r="D333" s="19" t="s">
        <v>3</v>
      </c>
      <c r="E333" s="20">
        <v>960000</v>
      </c>
      <c r="F333" s="20">
        <v>960000</v>
      </c>
      <c r="G333" s="20">
        <f>F333/E333*100</f>
        <v>100</v>
      </c>
      <c r="H333" s="133" t="s">
        <v>261</v>
      </c>
    </row>
    <row r="334" spans="1:11" ht="30" x14ac:dyDescent="0.25">
      <c r="A334" s="2"/>
      <c r="B334" s="139"/>
      <c r="C334" s="139"/>
      <c r="D334" s="21" t="s">
        <v>12</v>
      </c>
      <c r="E334" s="20">
        <v>960000</v>
      </c>
      <c r="F334" s="20">
        <v>960000</v>
      </c>
      <c r="G334" s="20">
        <f>F334/E334*100</f>
        <v>100</v>
      </c>
      <c r="H334" s="147"/>
    </row>
    <row r="335" spans="1:11" ht="30" x14ac:dyDescent="0.25">
      <c r="A335" s="2"/>
      <c r="B335" s="139"/>
      <c r="C335" s="139"/>
      <c r="D335" s="21" t="s">
        <v>13</v>
      </c>
      <c r="E335" s="33" t="s">
        <v>14</v>
      </c>
      <c r="F335" s="33" t="s">
        <v>14</v>
      </c>
      <c r="G335" s="33" t="s">
        <v>14</v>
      </c>
      <c r="H335" s="147"/>
    </row>
    <row r="336" spans="1:11" ht="30" x14ac:dyDescent="0.25">
      <c r="A336" s="2"/>
      <c r="B336" s="139"/>
      <c r="C336" s="139"/>
      <c r="D336" s="21" t="s">
        <v>7</v>
      </c>
      <c r="E336" s="25" t="s">
        <v>69</v>
      </c>
      <c r="F336" s="25" t="s">
        <v>69</v>
      </c>
      <c r="G336" s="25" t="s">
        <v>69</v>
      </c>
      <c r="H336" s="147"/>
    </row>
    <row r="337" spans="1:8" ht="48.75" customHeight="1" x14ac:dyDescent="0.25">
      <c r="A337" s="2"/>
      <c r="B337" s="140"/>
      <c r="C337" s="140"/>
      <c r="D337" s="21" t="s">
        <v>8</v>
      </c>
      <c r="E337" s="25" t="s">
        <v>69</v>
      </c>
      <c r="F337" s="25" t="s">
        <v>69</v>
      </c>
      <c r="G337" s="25" t="s">
        <v>69</v>
      </c>
      <c r="H337" s="148"/>
    </row>
    <row r="338" spans="1:8" x14ac:dyDescent="0.25">
      <c r="A338" s="2"/>
      <c r="B338" s="144" t="s">
        <v>5</v>
      </c>
      <c r="C338" s="144" t="s">
        <v>55</v>
      </c>
      <c r="D338" s="19" t="s">
        <v>3</v>
      </c>
      <c r="E338" s="20">
        <v>3328211.7</v>
      </c>
      <c r="F338" s="20">
        <v>1648287</v>
      </c>
      <c r="G338" s="20">
        <f>F338/E338*100</f>
        <v>49.52470421277588</v>
      </c>
      <c r="H338" s="141"/>
    </row>
    <row r="339" spans="1:8" ht="30" x14ac:dyDescent="0.25">
      <c r="A339" s="2"/>
      <c r="B339" s="145"/>
      <c r="C339" s="145"/>
      <c r="D339" s="21" t="s">
        <v>12</v>
      </c>
      <c r="E339" s="20">
        <v>3328211.7</v>
      </c>
      <c r="F339" s="20">
        <v>1648287</v>
      </c>
      <c r="G339" s="20">
        <f>F339/E339*100</f>
        <v>49.52470421277588</v>
      </c>
      <c r="H339" s="152"/>
    </row>
    <row r="340" spans="1:8" ht="30" x14ac:dyDescent="0.25">
      <c r="A340" s="2"/>
      <c r="B340" s="145"/>
      <c r="C340" s="145"/>
      <c r="D340" s="21" t="s">
        <v>13</v>
      </c>
      <c r="E340" s="33" t="s">
        <v>14</v>
      </c>
      <c r="F340" s="33" t="s">
        <v>14</v>
      </c>
      <c r="G340" s="33" t="s">
        <v>14</v>
      </c>
      <c r="H340" s="152"/>
    </row>
    <row r="341" spans="1:8" ht="30" x14ac:dyDescent="0.25">
      <c r="A341" s="2"/>
      <c r="B341" s="145"/>
      <c r="C341" s="145"/>
      <c r="D341" s="21" t="s">
        <v>7</v>
      </c>
      <c r="E341" s="33" t="s">
        <v>14</v>
      </c>
      <c r="F341" s="33" t="s">
        <v>14</v>
      </c>
      <c r="G341" s="33" t="s">
        <v>14</v>
      </c>
      <c r="H341" s="152"/>
    </row>
    <row r="342" spans="1:8" ht="30.75" customHeight="1" x14ac:dyDescent="0.25">
      <c r="A342" s="2"/>
      <c r="B342" s="146"/>
      <c r="C342" s="146"/>
      <c r="D342" s="21" t="s">
        <v>8</v>
      </c>
      <c r="E342" s="35" t="s">
        <v>69</v>
      </c>
      <c r="F342" s="35" t="s">
        <v>69</v>
      </c>
      <c r="G342" s="35" t="s">
        <v>69</v>
      </c>
      <c r="H342" s="152"/>
    </row>
    <row r="343" spans="1:8" x14ac:dyDescent="0.25">
      <c r="A343" s="2"/>
      <c r="B343" s="138" t="s">
        <v>2</v>
      </c>
      <c r="C343" s="138" t="s">
        <v>62</v>
      </c>
      <c r="D343" s="19" t="s">
        <v>3</v>
      </c>
      <c r="E343" s="33">
        <v>0</v>
      </c>
      <c r="F343" s="33">
        <v>0</v>
      </c>
      <c r="G343" s="33">
        <v>0</v>
      </c>
      <c r="H343" s="141"/>
    </row>
    <row r="344" spans="1:8" ht="30" x14ac:dyDescent="0.25">
      <c r="A344" s="2"/>
      <c r="B344" s="139"/>
      <c r="C344" s="139"/>
      <c r="D344" s="21" t="s">
        <v>12</v>
      </c>
      <c r="E344" s="33">
        <v>0</v>
      </c>
      <c r="F344" s="33">
        <v>0</v>
      </c>
      <c r="G344" s="33">
        <v>0</v>
      </c>
      <c r="H344" s="142"/>
    </row>
    <row r="345" spans="1:8" ht="30" x14ac:dyDescent="0.25">
      <c r="A345" s="2"/>
      <c r="B345" s="139"/>
      <c r="C345" s="139"/>
      <c r="D345" s="21" t="s">
        <v>13</v>
      </c>
      <c r="E345" s="33" t="s">
        <v>14</v>
      </c>
      <c r="F345" s="33" t="s">
        <v>14</v>
      </c>
      <c r="G345" s="33" t="s">
        <v>14</v>
      </c>
      <c r="H345" s="142"/>
    </row>
    <row r="346" spans="1:8" ht="30" x14ac:dyDescent="0.25">
      <c r="A346" s="2"/>
      <c r="B346" s="139"/>
      <c r="C346" s="139"/>
      <c r="D346" s="21" t="s">
        <v>7</v>
      </c>
      <c r="E346" s="35" t="s">
        <v>69</v>
      </c>
      <c r="F346" s="35" t="s">
        <v>69</v>
      </c>
      <c r="G346" s="35" t="s">
        <v>69</v>
      </c>
      <c r="H346" s="142"/>
    </row>
    <row r="347" spans="1:8" ht="24.75" customHeight="1" x14ac:dyDescent="0.25">
      <c r="A347" s="2"/>
      <c r="B347" s="140"/>
      <c r="C347" s="140"/>
      <c r="D347" s="21" t="s">
        <v>8</v>
      </c>
      <c r="E347" s="35" t="s">
        <v>69</v>
      </c>
      <c r="F347" s="35" t="s">
        <v>69</v>
      </c>
      <c r="G347" s="35" t="s">
        <v>69</v>
      </c>
      <c r="H347" s="143"/>
    </row>
    <row r="348" spans="1:8" x14ac:dyDescent="0.25">
      <c r="A348" s="2"/>
      <c r="B348" s="138" t="s">
        <v>2</v>
      </c>
      <c r="C348" s="138" t="s">
        <v>63</v>
      </c>
      <c r="D348" s="19" t="s">
        <v>3</v>
      </c>
      <c r="E348" s="20">
        <v>0</v>
      </c>
      <c r="F348" s="20">
        <v>0</v>
      </c>
      <c r="G348" s="33">
        <v>0</v>
      </c>
      <c r="H348" s="141"/>
    </row>
    <row r="349" spans="1:8" ht="30" x14ac:dyDescent="0.25">
      <c r="A349" s="2"/>
      <c r="B349" s="139"/>
      <c r="C349" s="139"/>
      <c r="D349" s="21" t="s">
        <v>12</v>
      </c>
      <c r="E349" s="33">
        <v>0</v>
      </c>
      <c r="F349" s="20">
        <v>0</v>
      </c>
      <c r="G349" s="33">
        <v>0</v>
      </c>
      <c r="H349" s="177"/>
    </row>
    <row r="350" spans="1:8" ht="30" x14ac:dyDescent="0.25">
      <c r="A350" s="2"/>
      <c r="B350" s="139"/>
      <c r="C350" s="139"/>
      <c r="D350" s="21" t="s">
        <v>13</v>
      </c>
      <c r="E350" s="33" t="s">
        <v>14</v>
      </c>
      <c r="F350" s="33" t="s">
        <v>14</v>
      </c>
      <c r="G350" s="33" t="s">
        <v>14</v>
      </c>
      <c r="H350" s="177"/>
    </row>
    <row r="351" spans="1:8" ht="30" x14ac:dyDescent="0.25">
      <c r="A351" s="2"/>
      <c r="B351" s="139"/>
      <c r="C351" s="139"/>
      <c r="D351" s="21" t="s">
        <v>7</v>
      </c>
      <c r="E351" s="25" t="s">
        <v>14</v>
      </c>
      <c r="F351" s="25" t="s">
        <v>69</v>
      </c>
      <c r="G351" s="25" t="s">
        <v>69</v>
      </c>
      <c r="H351" s="177"/>
    </row>
    <row r="352" spans="1:8" ht="29.25" customHeight="1" x14ac:dyDescent="0.25">
      <c r="A352" s="2"/>
      <c r="B352" s="140"/>
      <c r="C352" s="140"/>
      <c r="D352" s="21" t="s">
        <v>8</v>
      </c>
      <c r="E352" s="25"/>
      <c r="F352" s="25" t="s">
        <v>69</v>
      </c>
      <c r="G352" s="25" t="s">
        <v>69</v>
      </c>
      <c r="H352" s="178"/>
    </row>
    <row r="353" spans="1:8" ht="15.75" customHeight="1" x14ac:dyDescent="0.25">
      <c r="A353" s="2"/>
      <c r="B353" s="138" t="s">
        <v>2</v>
      </c>
      <c r="C353" s="138" t="s">
        <v>64</v>
      </c>
      <c r="D353" s="19" t="s">
        <v>3</v>
      </c>
      <c r="E353" s="33">
        <f>E354</f>
        <v>0</v>
      </c>
      <c r="F353" s="33">
        <f>F354</f>
        <v>0</v>
      </c>
      <c r="G353" s="33">
        <v>0</v>
      </c>
      <c r="H353" s="141"/>
    </row>
    <row r="354" spans="1:8" ht="30" x14ac:dyDescent="0.25">
      <c r="A354" s="2"/>
      <c r="B354" s="139"/>
      <c r="C354" s="139"/>
      <c r="D354" s="21" t="s">
        <v>12</v>
      </c>
      <c r="E354" s="33">
        <v>0</v>
      </c>
      <c r="F354" s="33">
        <v>0</v>
      </c>
      <c r="G354" s="33">
        <v>0</v>
      </c>
      <c r="H354" s="152"/>
    </row>
    <row r="355" spans="1:8" ht="30" x14ac:dyDescent="0.25">
      <c r="A355" s="2"/>
      <c r="B355" s="139"/>
      <c r="C355" s="139"/>
      <c r="D355" s="21" t="s">
        <v>13</v>
      </c>
      <c r="E355" s="33" t="s">
        <v>14</v>
      </c>
      <c r="F355" s="33" t="s">
        <v>14</v>
      </c>
      <c r="G355" s="33" t="s">
        <v>14</v>
      </c>
      <c r="H355" s="152"/>
    </row>
    <row r="356" spans="1:8" ht="30" x14ac:dyDescent="0.25">
      <c r="A356" s="2"/>
      <c r="B356" s="139"/>
      <c r="C356" s="139"/>
      <c r="D356" s="21" t="s">
        <v>7</v>
      </c>
      <c r="E356" s="35" t="s">
        <v>69</v>
      </c>
      <c r="F356" s="35" t="s">
        <v>69</v>
      </c>
      <c r="G356" s="35" t="s">
        <v>69</v>
      </c>
      <c r="H356" s="152"/>
    </row>
    <row r="357" spans="1:8" ht="63" customHeight="1" x14ac:dyDescent="0.25">
      <c r="A357" s="2"/>
      <c r="B357" s="140"/>
      <c r="C357" s="140"/>
      <c r="D357" s="21" t="s">
        <v>8</v>
      </c>
      <c r="E357" s="35" t="s">
        <v>69</v>
      </c>
      <c r="F357" s="35" t="s">
        <v>69</v>
      </c>
      <c r="G357" s="35" t="s">
        <v>69</v>
      </c>
      <c r="H357" s="203"/>
    </row>
    <row r="358" spans="1:8" ht="17.25" customHeight="1" x14ac:dyDescent="0.25">
      <c r="A358" s="2"/>
      <c r="B358" s="138" t="s">
        <v>2</v>
      </c>
      <c r="C358" s="138" t="s">
        <v>71</v>
      </c>
      <c r="D358" s="19" t="s">
        <v>3</v>
      </c>
      <c r="E358" s="20">
        <f>E359</f>
        <v>0</v>
      </c>
      <c r="F358" s="20">
        <f>F359</f>
        <v>0</v>
      </c>
      <c r="G358" s="33">
        <v>0</v>
      </c>
      <c r="H358" s="133"/>
    </row>
    <row r="359" spans="1:8" ht="30.75" customHeight="1" x14ac:dyDescent="0.25">
      <c r="A359" s="2"/>
      <c r="B359" s="139"/>
      <c r="C359" s="139"/>
      <c r="D359" s="21" t="s">
        <v>12</v>
      </c>
      <c r="E359" s="20">
        <v>0</v>
      </c>
      <c r="F359" s="20">
        <v>0</v>
      </c>
      <c r="G359" s="33">
        <v>0</v>
      </c>
      <c r="H359" s="147"/>
    </row>
    <row r="360" spans="1:8" ht="30" customHeight="1" x14ac:dyDescent="0.25">
      <c r="A360" s="2"/>
      <c r="B360" s="139"/>
      <c r="C360" s="139"/>
      <c r="D360" s="21" t="s">
        <v>13</v>
      </c>
      <c r="E360" s="33" t="s">
        <v>14</v>
      </c>
      <c r="F360" s="33" t="s">
        <v>14</v>
      </c>
      <c r="G360" s="33" t="s">
        <v>14</v>
      </c>
      <c r="H360" s="147"/>
    </row>
    <row r="361" spans="1:8" ht="35.25" customHeight="1" x14ac:dyDescent="0.25">
      <c r="A361" s="2"/>
      <c r="B361" s="139"/>
      <c r="C361" s="139"/>
      <c r="D361" s="21" t="s">
        <v>7</v>
      </c>
      <c r="E361" s="25" t="s">
        <v>69</v>
      </c>
      <c r="F361" s="25" t="s">
        <v>69</v>
      </c>
      <c r="G361" s="25" t="s">
        <v>69</v>
      </c>
      <c r="H361" s="147"/>
    </row>
    <row r="362" spans="1:8" ht="44.25" customHeight="1" x14ac:dyDescent="0.25">
      <c r="A362" s="2"/>
      <c r="B362" s="140"/>
      <c r="C362" s="140"/>
      <c r="D362" s="21" t="s">
        <v>8</v>
      </c>
      <c r="E362" s="25" t="s">
        <v>69</v>
      </c>
      <c r="F362" s="25" t="s">
        <v>69</v>
      </c>
      <c r="G362" s="25" t="s">
        <v>69</v>
      </c>
      <c r="H362" s="148"/>
    </row>
    <row r="363" spans="1:8" x14ac:dyDescent="0.25">
      <c r="A363" s="2"/>
      <c r="B363" s="138" t="s">
        <v>2</v>
      </c>
      <c r="C363" s="138" t="s">
        <v>103</v>
      </c>
      <c r="D363" s="19" t="s">
        <v>3</v>
      </c>
      <c r="E363" s="20">
        <v>3328211.7</v>
      </c>
      <c r="F363" s="20">
        <v>1648287</v>
      </c>
      <c r="G363" s="33">
        <f>F363/E363*100</f>
        <v>49.52470421277588</v>
      </c>
      <c r="H363" s="133" t="s">
        <v>260</v>
      </c>
    </row>
    <row r="364" spans="1:8" ht="30" x14ac:dyDescent="0.25">
      <c r="A364" s="2"/>
      <c r="B364" s="139"/>
      <c r="C364" s="139"/>
      <c r="D364" s="21" t="s">
        <v>12</v>
      </c>
      <c r="E364" s="20">
        <v>3328211.7</v>
      </c>
      <c r="F364" s="20">
        <v>1648287</v>
      </c>
      <c r="G364" s="33">
        <f>F364/E364*100</f>
        <v>49.52470421277588</v>
      </c>
      <c r="H364" s="147"/>
    </row>
    <row r="365" spans="1:8" ht="30" x14ac:dyDescent="0.25">
      <c r="A365" s="2"/>
      <c r="B365" s="139"/>
      <c r="C365" s="139"/>
      <c r="D365" s="21" t="s">
        <v>13</v>
      </c>
      <c r="E365" s="33">
        <v>0</v>
      </c>
      <c r="F365" s="33">
        <v>0</v>
      </c>
      <c r="G365" s="33">
        <v>0</v>
      </c>
      <c r="H365" s="147"/>
    </row>
    <row r="366" spans="1:8" ht="30" x14ac:dyDescent="0.25">
      <c r="A366" s="2"/>
      <c r="B366" s="139"/>
      <c r="C366" s="139"/>
      <c r="D366" s="21" t="s">
        <v>7</v>
      </c>
      <c r="E366" s="25" t="s">
        <v>69</v>
      </c>
      <c r="F366" s="25" t="s">
        <v>69</v>
      </c>
      <c r="G366" s="25" t="s">
        <v>69</v>
      </c>
      <c r="H366" s="147"/>
    </row>
    <row r="367" spans="1:8" ht="30" x14ac:dyDescent="0.25">
      <c r="A367" s="2"/>
      <c r="B367" s="140"/>
      <c r="C367" s="140"/>
      <c r="D367" s="21" t="s">
        <v>8</v>
      </c>
      <c r="E367" s="25" t="s">
        <v>69</v>
      </c>
      <c r="F367" s="25" t="s">
        <v>69</v>
      </c>
      <c r="G367" s="25" t="s">
        <v>69</v>
      </c>
      <c r="H367" s="148"/>
    </row>
    <row r="368" spans="1:8" x14ac:dyDescent="0.25">
      <c r="A368" s="2"/>
      <c r="B368" s="144" t="s">
        <v>5</v>
      </c>
      <c r="C368" s="144" t="s">
        <v>87</v>
      </c>
      <c r="D368" s="19" t="s">
        <v>3</v>
      </c>
      <c r="E368" s="33">
        <f>E369+E370</f>
        <v>1280997.46</v>
      </c>
      <c r="F368" s="33">
        <f>F369+F370</f>
        <v>1280997.46</v>
      </c>
      <c r="G368" s="33">
        <f>F368/E368*100</f>
        <v>100</v>
      </c>
      <c r="H368" s="141" t="s">
        <v>35</v>
      </c>
    </row>
    <row r="369" spans="1:8" ht="30" x14ac:dyDescent="0.25">
      <c r="A369" s="2"/>
      <c r="B369" s="145"/>
      <c r="C369" s="145"/>
      <c r="D369" s="21" t="s">
        <v>12</v>
      </c>
      <c r="E369" s="33">
        <f>E374+E379+E384+E389+E394</f>
        <v>1280997.46</v>
      </c>
      <c r="F369" s="33">
        <f>F374+F379+F384+F389+F394</f>
        <v>1280997.46</v>
      </c>
      <c r="G369" s="33">
        <f>F369/E369*100</f>
        <v>100</v>
      </c>
      <c r="H369" s="152"/>
    </row>
    <row r="370" spans="1:8" ht="30" x14ac:dyDescent="0.25">
      <c r="A370" s="2"/>
      <c r="B370" s="145"/>
      <c r="C370" s="145"/>
      <c r="D370" s="21" t="s">
        <v>13</v>
      </c>
      <c r="E370" s="33">
        <v>0</v>
      </c>
      <c r="F370" s="33">
        <v>0</v>
      </c>
      <c r="G370" s="33">
        <v>0</v>
      </c>
      <c r="H370" s="152"/>
    </row>
    <row r="371" spans="1:8" ht="30" x14ac:dyDescent="0.25">
      <c r="A371" s="2"/>
      <c r="B371" s="145"/>
      <c r="C371" s="145"/>
      <c r="D371" s="21" t="s">
        <v>7</v>
      </c>
      <c r="E371" s="33">
        <v>0</v>
      </c>
      <c r="F371" s="33">
        <v>0</v>
      </c>
      <c r="G371" s="33">
        <v>0</v>
      </c>
      <c r="H371" s="152"/>
    </row>
    <row r="372" spans="1:8" ht="30" x14ac:dyDescent="0.25">
      <c r="A372" s="2"/>
      <c r="B372" s="146"/>
      <c r="C372" s="146"/>
      <c r="D372" s="21" t="s">
        <v>8</v>
      </c>
      <c r="E372" s="25" t="s">
        <v>69</v>
      </c>
      <c r="F372" s="25" t="s">
        <v>69</v>
      </c>
      <c r="G372" s="25" t="s">
        <v>69</v>
      </c>
      <c r="H372" s="203"/>
    </row>
    <row r="373" spans="1:8" x14ac:dyDescent="0.25">
      <c r="A373" s="2"/>
      <c r="B373" s="138" t="s">
        <v>2</v>
      </c>
      <c r="C373" s="138" t="s">
        <v>84</v>
      </c>
      <c r="D373" s="19" t="s">
        <v>3</v>
      </c>
      <c r="E373" s="20">
        <f>E374</f>
        <v>10000</v>
      </c>
      <c r="F373" s="20">
        <f>F374</f>
        <v>10000</v>
      </c>
      <c r="G373" s="33">
        <f>F373/E373*100</f>
        <v>100</v>
      </c>
      <c r="H373" s="133" t="s">
        <v>257</v>
      </c>
    </row>
    <row r="374" spans="1:8" ht="30" x14ac:dyDescent="0.25">
      <c r="A374" s="2"/>
      <c r="B374" s="139"/>
      <c r="C374" s="139"/>
      <c r="D374" s="21" t="s">
        <v>12</v>
      </c>
      <c r="E374" s="33">
        <v>10000</v>
      </c>
      <c r="F374" s="33">
        <v>10000</v>
      </c>
      <c r="G374" s="33">
        <f>F374/E374*100</f>
        <v>100</v>
      </c>
      <c r="H374" s="147"/>
    </row>
    <row r="375" spans="1:8" ht="30" x14ac:dyDescent="0.25">
      <c r="A375" s="2"/>
      <c r="B375" s="139"/>
      <c r="C375" s="139"/>
      <c r="D375" s="21" t="s">
        <v>13</v>
      </c>
      <c r="E375" s="33">
        <v>0</v>
      </c>
      <c r="F375" s="33">
        <v>0</v>
      </c>
      <c r="G375" s="33">
        <v>0</v>
      </c>
      <c r="H375" s="147"/>
    </row>
    <row r="376" spans="1:8" ht="30" x14ac:dyDescent="0.25">
      <c r="A376" s="2"/>
      <c r="B376" s="139"/>
      <c r="C376" s="139"/>
      <c r="D376" s="21" t="s">
        <v>7</v>
      </c>
      <c r="E376" s="25" t="s">
        <v>69</v>
      </c>
      <c r="F376" s="25" t="s">
        <v>69</v>
      </c>
      <c r="G376" s="25" t="s">
        <v>69</v>
      </c>
      <c r="H376" s="147"/>
    </row>
    <row r="377" spans="1:8" ht="48.75" customHeight="1" x14ac:dyDescent="0.25">
      <c r="A377" s="2"/>
      <c r="B377" s="140"/>
      <c r="C377" s="140"/>
      <c r="D377" s="21" t="s">
        <v>8</v>
      </c>
      <c r="E377" s="25" t="s">
        <v>69</v>
      </c>
      <c r="F377" s="25" t="s">
        <v>69</v>
      </c>
      <c r="G377" s="25" t="s">
        <v>69</v>
      </c>
      <c r="H377" s="148"/>
    </row>
    <row r="378" spans="1:8" ht="22.5" customHeight="1" x14ac:dyDescent="0.25">
      <c r="A378" s="2"/>
      <c r="B378" s="138" t="s">
        <v>2</v>
      </c>
      <c r="C378" s="138" t="s">
        <v>85</v>
      </c>
      <c r="D378" s="19" t="s">
        <v>3</v>
      </c>
      <c r="E378" s="20">
        <f>E379</f>
        <v>5000</v>
      </c>
      <c r="F378" s="20">
        <f>F379</f>
        <v>5000</v>
      </c>
      <c r="G378" s="20">
        <f>F378/E378*100</f>
        <v>100</v>
      </c>
      <c r="H378" s="133" t="s">
        <v>258</v>
      </c>
    </row>
    <row r="379" spans="1:8" ht="30" x14ac:dyDescent="0.25">
      <c r="A379" s="2"/>
      <c r="B379" s="139"/>
      <c r="C379" s="139"/>
      <c r="D379" s="21" t="s">
        <v>12</v>
      </c>
      <c r="E379" s="20">
        <v>5000</v>
      </c>
      <c r="F379" s="20">
        <v>5000</v>
      </c>
      <c r="G379" s="20">
        <f>F379/E379*100</f>
        <v>100</v>
      </c>
      <c r="H379" s="147"/>
    </row>
    <row r="380" spans="1:8" ht="30" x14ac:dyDescent="0.25">
      <c r="A380" s="2"/>
      <c r="B380" s="139"/>
      <c r="C380" s="139"/>
      <c r="D380" s="21" t="s">
        <v>13</v>
      </c>
      <c r="E380" s="33">
        <v>0</v>
      </c>
      <c r="F380" s="33">
        <v>0</v>
      </c>
      <c r="G380" s="20">
        <v>0</v>
      </c>
      <c r="H380" s="147"/>
    </row>
    <row r="381" spans="1:8" ht="30" x14ac:dyDescent="0.25">
      <c r="A381" s="2"/>
      <c r="B381" s="139"/>
      <c r="C381" s="139"/>
      <c r="D381" s="21" t="s">
        <v>7</v>
      </c>
      <c r="E381" s="25" t="s">
        <v>69</v>
      </c>
      <c r="F381" s="25" t="s">
        <v>69</v>
      </c>
      <c r="G381" s="25" t="s">
        <v>69</v>
      </c>
      <c r="H381" s="147"/>
    </row>
    <row r="382" spans="1:8" ht="169.5" customHeight="1" x14ac:dyDescent="0.25">
      <c r="A382" s="2"/>
      <c r="B382" s="140"/>
      <c r="C382" s="140"/>
      <c r="D382" s="21" t="s">
        <v>8</v>
      </c>
      <c r="E382" s="25" t="s">
        <v>69</v>
      </c>
      <c r="F382" s="25" t="s">
        <v>69</v>
      </c>
      <c r="G382" s="25" t="s">
        <v>69</v>
      </c>
      <c r="H382" s="148"/>
    </row>
    <row r="383" spans="1:8" ht="24.75" customHeight="1" x14ac:dyDescent="0.25">
      <c r="A383" s="2"/>
      <c r="B383" s="138" t="s">
        <v>2</v>
      </c>
      <c r="C383" s="138" t="s">
        <v>86</v>
      </c>
      <c r="D383" s="19" t="s">
        <v>3</v>
      </c>
      <c r="E383" s="20">
        <f>E384</f>
        <v>20000</v>
      </c>
      <c r="F383" s="20">
        <f>F384</f>
        <v>20000</v>
      </c>
      <c r="G383" s="20">
        <f>F383/E383*100</f>
        <v>100</v>
      </c>
      <c r="H383" s="133" t="s">
        <v>233</v>
      </c>
    </row>
    <row r="384" spans="1:8" ht="41.25" customHeight="1" x14ac:dyDescent="0.25">
      <c r="A384" s="2"/>
      <c r="B384" s="139"/>
      <c r="C384" s="139"/>
      <c r="D384" s="21" t="s">
        <v>12</v>
      </c>
      <c r="E384" s="33">
        <v>20000</v>
      </c>
      <c r="F384" s="33">
        <v>20000</v>
      </c>
      <c r="G384" s="20">
        <f>F384/E384*100</f>
        <v>100</v>
      </c>
      <c r="H384" s="147"/>
    </row>
    <row r="385" spans="1:8" ht="38.25" customHeight="1" x14ac:dyDescent="0.25">
      <c r="A385" s="2"/>
      <c r="B385" s="139"/>
      <c r="C385" s="139"/>
      <c r="D385" s="21" t="s">
        <v>13</v>
      </c>
      <c r="E385" s="33">
        <v>0</v>
      </c>
      <c r="F385" s="33">
        <v>0</v>
      </c>
      <c r="G385" s="20">
        <v>0</v>
      </c>
      <c r="H385" s="147"/>
    </row>
    <row r="386" spans="1:8" ht="33" customHeight="1" x14ac:dyDescent="0.25">
      <c r="A386" s="2"/>
      <c r="B386" s="139"/>
      <c r="C386" s="139"/>
      <c r="D386" s="21" t="s">
        <v>7</v>
      </c>
      <c r="E386" s="25" t="s">
        <v>69</v>
      </c>
      <c r="F386" s="25" t="s">
        <v>69</v>
      </c>
      <c r="G386" s="25" t="s">
        <v>69</v>
      </c>
      <c r="H386" s="147"/>
    </row>
    <row r="387" spans="1:8" ht="168.75" customHeight="1" x14ac:dyDescent="0.25">
      <c r="A387" s="2"/>
      <c r="B387" s="140"/>
      <c r="C387" s="140"/>
      <c r="D387" s="21" t="s">
        <v>8</v>
      </c>
      <c r="E387" s="25" t="s">
        <v>69</v>
      </c>
      <c r="F387" s="25" t="s">
        <v>69</v>
      </c>
      <c r="G387" s="25" t="s">
        <v>69</v>
      </c>
      <c r="H387" s="148"/>
    </row>
    <row r="388" spans="1:8" ht="17.25" customHeight="1" x14ac:dyDescent="0.25">
      <c r="A388" s="2"/>
      <c r="B388" s="138" t="s">
        <v>2</v>
      </c>
      <c r="C388" s="138" t="s">
        <v>96</v>
      </c>
      <c r="D388" s="19" t="s">
        <v>3</v>
      </c>
      <c r="E388" s="20">
        <f>E389</f>
        <v>95731.46</v>
      </c>
      <c r="F388" s="20">
        <f>F389</f>
        <v>95731.46</v>
      </c>
      <c r="G388" s="33">
        <f>F388/E388*100</f>
        <v>100</v>
      </c>
      <c r="H388" s="133" t="s">
        <v>234</v>
      </c>
    </row>
    <row r="389" spans="1:8" ht="28.5" customHeight="1" x14ac:dyDescent="0.25">
      <c r="A389" s="2"/>
      <c r="B389" s="139"/>
      <c r="C389" s="139"/>
      <c r="D389" s="21" t="s">
        <v>12</v>
      </c>
      <c r="E389" s="33">
        <v>95731.46</v>
      </c>
      <c r="F389" s="33">
        <v>95731.46</v>
      </c>
      <c r="G389" s="33">
        <f>F389/E389*100</f>
        <v>100</v>
      </c>
      <c r="H389" s="147"/>
    </row>
    <row r="390" spans="1:8" ht="28.5" customHeight="1" x14ac:dyDescent="0.25">
      <c r="A390" s="2"/>
      <c r="B390" s="139"/>
      <c r="C390" s="139"/>
      <c r="D390" s="21" t="s">
        <v>13</v>
      </c>
      <c r="E390" s="33">
        <v>0</v>
      </c>
      <c r="F390" s="33">
        <v>0</v>
      </c>
      <c r="G390" s="20">
        <v>0</v>
      </c>
      <c r="H390" s="147"/>
    </row>
    <row r="391" spans="1:8" ht="28.5" customHeight="1" x14ac:dyDescent="0.25">
      <c r="A391" s="2"/>
      <c r="B391" s="139"/>
      <c r="C391" s="139"/>
      <c r="D391" s="21" t="s">
        <v>7</v>
      </c>
      <c r="E391" s="25" t="s">
        <v>69</v>
      </c>
      <c r="F391" s="25" t="s">
        <v>69</v>
      </c>
      <c r="G391" s="25" t="s">
        <v>69</v>
      </c>
      <c r="H391" s="147"/>
    </row>
    <row r="392" spans="1:8" ht="28.5" customHeight="1" x14ac:dyDescent="0.25">
      <c r="A392" s="2"/>
      <c r="B392" s="140"/>
      <c r="C392" s="140"/>
      <c r="D392" s="21" t="s">
        <v>8</v>
      </c>
      <c r="E392" s="25" t="s">
        <v>69</v>
      </c>
      <c r="F392" s="25" t="s">
        <v>69</v>
      </c>
      <c r="G392" s="25" t="s">
        <v>69</v>
      </c>
      <c r="H392" s="148"/>
    </row>
    <row r="393" spans="1:8" ht="28.5" customHeight="1" x14ac:dyDescent="0.25">
      <c r="A393" s="2"/>
      <c r="B393" s="138" t="s">
        <v>2</v>
      </c>
      <c r="C393" s="138" t="s">
        <v>235</v>
      </c>
      <c r="D393" s="19" t="s">
        <v>3</v>
      </c>
      <c r="E393" s="20">
        <f>E394</f>
        <v>1150266</v>
      </c>
      <c r="F393" s="20">
        <f>F394</f>
        <v>1150266</v>
      </c>
      <c r="G393" s="74">
        <v>100</v>
      </c>
      <c r="H393" s="133" t="s">
        <v>241</v>
      </c>
    </row>
    <row r="394" spans="1:8" ht="28.5" customHeight="1" x14ac:dyDescent="0.25">
      <c r="A394" s="2"/>
      <c r="B394" s="192"/>
      <c r="C394" s="192"/>
      <c r="D394" s="21" t="s">
        <v>12</v>
      </c>
      <c r="E394" s="20">
        <v>1150266</v>
      </c>
      <c r="F394" s="20">
        <v>1150266</v>
      </c>
      <c r="G394" s="74">
        <v>100</v>
      </c>
      <c r="H394" s="134"/>
    </row>
    <row r="395" spans="1:8" ht="28.5" customHeight="1" x14ac:dyDescent="0.25">
      <c r="A395" s="2"/>
      <c r="B395" s="192"/>
      <c r="C395" s="192"/>
      <c r="D395" s="21" t="s">
        <v>13</v>
      </c>
      <c r="E395" s="25"/>
      <c r="F395" s="25"/>
      <c r="G395" s="25"/>
      <c r="H395" s="134"/>
    </row>
    <row r="396" spans="1:8" ht="28.5" customHeight="1" x14ac:dyDescent="0.25">
      <c r="A396" s="2"/>
      <c r="B396" s="192"/>
      <c r="C396" s="192"/>
      <c r="D396" s="21" t="s">
        <v>7</v>
      </c>
      <c r="E396" s="25"/>
      <c r="F396" s="25"/>
      <c r="G396" s="25"/>
      <c r="H396" s="134"/>
    </row>
    <row r="397" spans="1:8" ht="28.5" customHeight="1" thickBot="1" x14ac:dyDescent="0.3">
      <c r="A397" s="2"/>
      <c r="B397" s="193"/>
      <c r="C397" s="193"/>
      <c r="D397" s="21" t="s">
        <v>8</v>
      </c>
      <c r="E397" s="25"/>
      <c r="F397" s="25"/>
      <c r="G397" s="25"/>
      <c r="H397" s="135"/>
    </row>
    <row r="398" spans="1:8" ht="16.5" thickBot="1" x14ac:dyDescent="0.3">
      <c r="A398" s="2"/>
      <c r="B398" s="144" t="s">
        <v>5</v>
      </c>
      <c r="C398" s="144" t="s">
        <v>104</v>
      </c>
      <c r="D398" s="19" t="s">
        <v>3</v>
      </c>
      <c r="E398" s="122">
        <v>7114844.4500000002</v>
      </c>
      <c r="F398" s="123">
        <v>7113787.4500000002</v>
      </c>
      <c r="G398" s="124">
        <f>F398/E398*100</f>
        <v>99.985143737049654</v>
      </c>
      <c r="H398" s="141" t="s">
        <v>35</v>
      </c>
    </row>
    <row r="399" spans="1:8" ht="30" x14ac:dyDescent="0.25">
      <c r="A399" s="2"/>
      <c r="B399" s="145"/>
      <c r="C399" s="145"/>
      <c r="D399" s="21" t="s">
        <v>12</v>
      </c>
      <c r="E399" s="122">
        <v>7114844.4500000002</v>
      </c>
      <c r="F399" s="123">
        <v>7113787.4500000002</v>
      </c>
      <c r="G399" s="74">
        <f>F399/E399*100</f>
        <v>99.985143737049654</v>
      </c>
      <c r="H399" s="152"/>
    </row>
    <row r="400" spans="1:8" ht="30" x14ac:dyDescent="0.25">
      <c r="A400" s="2"/>
      <c r="B400" s="145"/>
      <c r="C400" s="145"/>
      <c r="D400" s="21" t="s">
        <v>13</v>
      </c>
      <c r="E400" s="33">
        <v>0</v>
      </c>
      <c r="F400" s="33">
        <v>0</v>
      </c>
      <c r="G400" s="33">
        <v>0</v>
      </c>
      <c r="H400" s="152"/>
    </row>
    <row r="401" spans="1:8" ht="30" x14ac:dyDescent="0.25">
      <c r="A401" s="2"/>
      <c r="B401" s="145"/>
      <c r="C401" s="145"/>
      <c r="D401" s="21" t="s">
        <v>7</v>
      </c>
      <c r="E401" s="33">
        <v>0</v>
      </c>
      <c r="F401" s="33">
        <v>0</v>
      </c>
      <c r="G401" s="33">
        <v>0</v>
      </c>
      <c r="H401" s="152"/>
    </row>
    <row r="402" spans="1:8" ht="30" x14ac:dyDescent="0.25">
      <c r="A402" s="2"/>
      <c r="B402" s="146"/>
      <c r="C402" s="146"/>
      <c r="D402" s="21" t="s">
        <v>8</v>
      </c>
      <c r="E402" s="33"/>
      <c r="F402" s="33"/>
      <c r="G402" s="33"/>
      <c r="H402" s="203"/>
    </row>
    <row r="403" spans="1:8" ht="17.25" customHeight="1" x14ac:dyDescent="0.25">
      <c r="A403" s="2"/>
      <c r="B403" s="138" t="s">
        <v>2</v>
      </c>
      <c r="C403" s="149" t="s">
        <v>105</v>
      </c>
      <c r="D403" s="19" t="s">
        <v>3</v>
      </c>
      <c r="E403" s="126">
        <v>575582.71999999997</v>
      </c>
      <c r="F403" s="127">
        <v>574532.12</v>
      </c>
      <c r="G403" s="125">
        <f>F403/(E403/100)</f>
        <v>99.817471935224191</v>
      </c>
      <c r="H403" s="255" t="s">
        <v>237</v>
      </c>
    </row>
    <row r="404" spans="1:8" ht="28.5" customHeight="1" x14ac:dyDescent="0.25">
      <c r="A404" s="2"/>
      <c r="B404" s="139"/>
      <c r="C404" s="150"/>
      <c r="D404" s="21" t="s">
        <v>12</v>
      </c>
      <c r="E404" s="126">
        <v>575582.71999999997</v>
      </c>
      <c r="F404" s="127">
        <v>574532.12</v>
      </c>
      <c r="G404" s="97">
        <f>F404/E404*100</f>
        <v>99.817471935224191</v>
      </c>
      <c r="H404" s="256"/>
    </row>
    <row r="405" spans="1:8" ht="28.5" customHeight="1" x14ac:dyDescent="0.25">
      <c r="A405" s="2"/>
      <c r="B405" s="139"/>
      <c r="C405" s="150"/>
      <c r="D405" s="21" t="s">
        <v>13</v>
      </c>
      <c r="E405" s="33">
        <v>0</v>
      </c>
      <c r="F405" s="33">
        <v>0</v>
      </c>
      <c r="G405" s="20">
        <v>0</v>
      </c>
      <c r="H405" s="256"/>
    </row>
    <row r="406" spans="1:8" ht="28.5" customHeight="1" x14ac:dyDescent="0.25">
      <c r="A406" s="2"/>
      <c r="B406" s="139"/>
      <c r="C406" s="150"/>
      <c r="D406" s="21" t="s">
        <v>7</v>
      </c>
      <c r="E406" s="128" t="s">
        <v>69</v>
      </c>
      <c r="F406" s="128" t="s">
        <v>69</v>
      </c>
      <c r="G406" s="25" t="s">
        <v>69</v>
      </c>
      <c r="H406" s="256"/>
    </row>
    <row r="407" spans="1:8" ht="28.5" customHeight="1" thickBot="1" x14ac:dyDescent="0.3">
      <c r="A407" s="2"/>
      <c r="B407" s="140"/>
      <c r="C407" s="151"/>
      <c r="D407" s="21" t="s">
        <v>8</v>
      </c>
      <c r="E407" s="128" t="s">
        <v>69</v>
      </c>
      <c r="F407" s="128" t="s">
        <v>69</v>
      </c>
      <c r="G407" s="25" t="s">
        <v>69</v>
      </c>
      <c r="H407" s="257"/>
    </row>
    <row r="408" spans="1:8" ht="16.5" thickBot="1" x14ac:dyDescent="0.3">
      <c r="A408" s="2"/>
      <c r="B408" s="138" t="s">
        <v>2</v>
      </c>
      <c r="C408" s="138" t="s">
        <v>106</v>
      </c>
      <c r="D408" s="19" t="s">
        <v>3</v>
      </c>
      <c r="E408" s="122">
        <v>121058</v>
      </c>
      <c r="F408" s="122">
        <v>121058</v>
      </c>
      <c r="G408" s="20">
        <f>F408/E408*100</f>
        <v>100</v>
      </c>
      <c r="H408" s="258" t="s">
        <v>238</v>
      </c>
    </row>
    <row r="409" spans="1:8" ht="28.5" customHeight="1" x14ac:dyDescent="0.25">
      <c r="A409" s="2"/>
      <c r="B409" s="139"/>
      <c r="C409" s="139"/>
      <c r="D409" s="21" t="s">
        <v>12</v>
      </c>
      <c r="E409" s="122">
        <v>121058</v>
      </c>
      <c r="F409" s="122">
        <v>121058</v>
      </c>
      <c r="G409" s="20">
        <f>F409/E409*100</f>
        <v>100</v>
      </c>
      <c r="H409" s="259"/>
    </row>
    <row r="410" spans="1:8" ht="28.5" customHeight="1" x14ac:dyDescent="0.25">
      <c r="A410" s="2"/>
      <c r="B410" s="139"/>
      <c r="C410" s="139"/>
      <c r="D410" s="21" t="s">
        <v>13</v>
      </c>
      <c r="E410" s="33">
        <v>0</v>
      </c>
      <c r="F410" s="33">
        <v>0</v>
      </c>
      <c r="G410" s="20">
        <v>0</v>
      </c>
      <c r="H410" s="259"/>
    </row>
    <row r="411" spans="1:8" ht="28.5" customHeight="1" x14ac:dyDescent="0.25">
      <c r="A411" s="2"/>
      <c r="B411" s="139"/>
      <c r="C411" s="139"/>
      <c r="D411" s="21" t="s">
        <v>7</v>
      </c>
      <c r="E411" s="25" t="s">
        <v>69</v>
      </c>
      <c r="F411" s="25" t="s">
        <v>69</v>
      </c>
      <c r="G411" s="25" t="s">
        <v>69</v>
      </c>
      <c r="H411" s="259"/>
    </row>
    <row r="412" spans="1:8" ht="40.5" customHeight="1" thickBot="1" x14ac:dyDescent="0.3">
      <c r="A412" s="2"/>
      <c r="B412" s="140"/>
      <c r="C412" s="140"/>
      <c r="D412" s="21" t="s">
        <v>8</v>
      </c>
      <c r="E412" s="25" t="s">
        <v>69</v>
      </c>
      <c r="F412" s="25" t="s">
        <v>69</v>
      </c>
      <c r="G412" s="25" t="s">
        <v>69</v>
      </c>
      <c r="H412" s="260"/>
    </row>
    <row r="413" spans="1:8" ht="16.5" thickBot="1" x14ac:dyDescent="0.3">
      <c r="A413" s="2"/>
      <c r="B413" s="138" t="s">
        <v>2</v>
      </c>
      <c r="C413" s="138" t="s">
        <v>107</v>
      </c>
      <c r="D413" s="19" t="s">
        <v>3</v>
      </c>
      <c r="E413" s="123">
        <v>6355197.3300000001</v>
      </c>
      <c r="F413" s="123">
        <v>6355197.3300000001</v>
      </c>
      <c r="G413" s="20">
        <f>F413/E413*100</f>
        <v>100</v>
      </c>
      <c r="H413" s="133" t="s">
        <v>259</v>
      </c>
    </row>
    <row r="414" spans="1:8" ht="28.5" customHeight="1" x14ac:dyDescent="0.25">
      <c r="A414" s="2"/>
      <c r="B414" s="139"/>
      <c r="C414" s="139"/>
      <c r="D414" s="21" t="s">
        <v>12</v>
      </c>
      <c r="E414" s="123">
        <v>6355197.3300000001</v>
      </c>
      <c r="F414" s="123">
        <v>6355197.3300000001</v>
      </c>
      <c r="G414" s="20">
        <f>F414/E414*100</f>
        <v>100</v>
      </c>
      <c r="H414" s="147"/>
    </row>
    <row r="415" spans="1:8" ht="28.5" customHeight="1" x14ac:dyDescent="0.25">
      <c r="A415" s="2"/>
      <c r="B415" s="139"/>
      <c r="C415" s="139"/>
      <c r="D415" s="21" t="s">
        <v>13</v>
      </c>
      <c r="E415" s="33">
        <v>0</v>
      </c>
      <c r="F415" s="33">
        <v>0</v>
      </c>
      <c r="G415" s="20">
        <v>0</v>
      </c>
      <c r="H415" s="147"/>
    </row>
    <row r="416" spans="1:8" ht="28.5" customHeight="1" x14ac:dyDescent="0.25">
      <c r="A416" s="2"/>
      <c r="B416" s="139"/>
      <c r="C416" s="139"/>
      <c r="D416" s="21" t="s">
        <v>7</v>
      </c>
      <c r="E416" s="25" t="s">
        <v>69</v>
      </c>
      <c r="F416" s="25" t="s">
        <v>69</v>
      </c>
      <c r="G416" s="25" t="s">
        <v>69</v>
      </c>
      <c r="H416" s="147"/>
    </row>
    <row r="417" spans="1:8" ht="28.5" customHeight="1" x14ac:dyDescent="0.25">
      <c r="A417" s="2"/>
      <c r="B417" s="140"/>
      <c r="C417" s="140"/>
      <c r="D417" s="21" t="s">
        <v>8</v>
      </c>
      <c r="E417" s="25" t="s">
        <v>69</v>
      </c>
      <c r="F417" s="25" t="s">
        <v>69</v>
      </c>
      <c r="G417" s="25" t="s">
        <v>69</v>
      </c>
      <c r="H417" s="148"/>
    </row>
    <row r="418" spans="1:8" x14ac:dyDescent="0.25">
      <c r="A418" s="2"/>
      <c r="B418" s="138" t="s">
        <v>2</v>
      </c>
      <c r="C418" s="138" t="s">
        <v>108</v>
      </c>
      <c r="D418" s="19" t="s">
        <v>3</v>
      </c>
      <c r="E418" s="20">
        <f>E419</f>
        <v>40000</v>
      </c>
      <c r="F418" s="20">
        <f>F419</f>
        <v>40000</v>
      </c>
      <c r="G418" s="20">
        <f>F418/E418*100</f>
        <v>100</v>
      </c>
      <c r="H418" s="133" t="s">
        <v>239</v>
      </c>
    </row>
    <row r="419" spans="1:8" ht="28.5" customHeight="1" x14ac:dyDescent="0.25">
      <c r="A419" s="2"/>
      <c r="B419" s="139"/>
      <c r="C419" s="139"/>
      <c r="D419" s="21" t="s">
        <v>12</v>
      </c>
      <c r="E419" s="33">
        <v>40000</v>
      </c>
      <c r="F419" s="33">
        <v>40000</v>
      </c>
      <c r="G419" s="20">
        <f>F419/E419*100</f>
        <v>100</v>
      </c>
      <c r="H419" s="147"/>
    </row>
    <row r="420" spans="1:8" ht="28.5" customHeight="1" x14ac:dyDescent="0.25">
      <c r="A420" s="2"/>
      <c r="B420" s="139"/>
      <c r="C420" s="139"/>
      <c r="D420" s="21" t="s">
        <v>13</v>
      </c>
      <c r="E420" s="33">
        <v>0</v>
      </c>
      <c r="F420" s="33">
        <v>0</v>
      </c>
      <c r="G420" s="20">
        <v>0</v>
      </c>
      <c r="H420" s="147"/>
    </row>
    <row r="421" spans="1:8" ht="28.5" customHeight="1" x14ac:dyDescent="0.25">
      <c r="A421" s="2"/>
      <c r="B421" s="139"/>
      <c r="C421" s="139"/>
      <c r="D421" s="21" t="s">
        <v>7</v>
      </c>
      <c r="E421" s="25" t="s">
        <v>69</v>
      </c>
      <c r="F421" s="25" t="s">
        <v>69</v>
      </c>
      <c r="G421" s="25" t="s">
        <v>69</v>
      </c>
      <c r="H421" s="147"/>
    </row>
    <row r="422" spans="1:8" ht="43.5" customHeight="1" x14ac:dyDescent="0.25">
      <c r="A422" s="2"/>
      <c r="B422" s="140"/>
      <c r="C422" s="140"/>
      <c r="D422" s="21" t="s">
        <v>8</v>
      </c>
      <c r="E422" s="25" t="s">
        <v>69</v>
      </c>
      <c r="F422" s="25" t="s">
        <v>69</v>
      </c>
      <c r="G422" s="25" t="s">
        <v>69</v>
      </c>
      <c r="H422" s="148"/>
    </row>
    <row r="423" spans="1:8" x14ac:dyDescent="0.25">
      <c r="A423" s="2"/>
      <c r="B423" s="138" t="s">
        <v>2</v>
      </c>
      <c r="C423" s="138" t="s">
        <v>109</v>
      </c>
      <c r="D423" s="19" t="s">
        <v>3</v>
      </c>
      <c r="E423" s="20">
        <v>25000</v>
      </c>
      <c r="F423" s="20">
        <v>25000</v>
      </c>
      <c r="G423" s="20">
        <f>F423/E423*100</f>
        <v>100</v>
      </c>
      <c r="H423" s="133" t="s">
        <v>240</v>
      </c>
    </row>
    <row r="424" spans="1:8" ht="28.5" customHeight="1" x14ac:dyDescent="0.25">
      <c r="A424" s="2"/>
      <c r="B424" s="139"/>
      <c r="C424" s="139"/>
      <c r="D424" s="21" t="s">
        <v>12</v>
      </c>
      <c r="E424" s="33">
        <v>25000</v>
      </c>
      <c r="F424" s="33">
        <v>25000</v>
      </c>
      <c r="G424" s="20">
        <f>F424/E424*100</f>
        <v>100</v>
      </c>
      <c r="H424" s="147"/>
    </row>
    <row r="425" spans="1:8" ht="28.5" customHeight="1" x14ac:dyDescent="0.25">
      <c r="A425" s="2"/>
      <c r="B425" s="139"/>
      <c r="C425" s="139"/>
      <c r="D425" s="21" t="s">
        <v>13</v>
      </c>
      <c r="E425" s="33">
        <v>0</v>
      </c>
      <c r="F425" s="33">
        <v>0</v>
      </c>
      <c r="G425" s="20">
        <v>0</v>
      </c>
      <c r="H425" s="147"/>
    </row>
    <row r="426" spans="1:8" ht="30.75" customHeight="1" x14ac:dyDescent="0.25">
      <c r="A426" s="2"/>
      <c r="B426" s="139"/>
      <c r="C426" s="139"/>
      <c r="D426" s="21" t="s">
        <v>7</v>
      </c>
      <c r="E426" s="25" t="s">
        <v>69</v>
      </c>
      <c r="F426" s="25" t="s">
        <v>69</v>
      </c>
      <c r="G426" s="25" t="s">
        <v>69</v>
      </c>
      <c r="H426" s="147"/>
    </row>
    <row r="427" spans="1:8" ht="28.5" customHeight="1" x14ac:dyDescent="0.25">
      <c r="A427" s="2"/>
      <c r="B427" s="140"/>
      <c r="C427" s="140"/>
      <c r="D427" s="21" t="s">
        <v>8</v>
      </c>
      <c r="E427" s="25" t="s">
        <v>69</v>
      </c>
      <c r="F427" s="25" t="s">
        <v>69</v>
      </c>
      <c r="G427" s="25" t="s">
        <v>69</v>
      </c>
      <c r="H427" s="148"/>
    </row>
    <row r="428" spans="1:8" x14ac:dyDescent="0.25">
      <c r="A428" s="2"/>
      <c r="B428" s="144" t="s">
        <v>5</v>
      </c>
      <c r="C428" s="144" t="s">
        <v>94</v>
      </c>
      <c r="D428" s="19" t="s">
        <v>3</v>
      </c>
      <c r="E428" s="33">
        <f>E429+E430</f>
        <v>60000</v>
      </c>
      <c r="F428" s="33">
        <f>F429+F430</f>
        <v>60000</v>
      </c>
      <c r="G428" s="33">
        <f>F428/E428*100</f>
        <v>100</v>
      </c>
      <c r="H428" s="141" t="s">
        <v>35</v>
      </c>
    </row>
    <row r="429" spans="1:8" ht="33.75" customHeight="1" x14ac:dyDescent="0.25">
      <c r="A429" s="2"/>
      <c r="B429" s="145"/>
      <c r="C429" s="145"/>
      <c r="D429" s="21" t="s">
        <v>12</v>
      </c>
      <c r="E429" s="33">
        <f>E434+E439</f>
        <v>60000</v>
      </c>
      <c r="F429" s="33">
        <f>F434+F439</f>
        <v>60000</v>
      </c>
      <c r="G429" s="33">
        <f>F429/E429*100</f>
        <v>100</v>
      </c>
      <c r="H429" s="152"/>
    </row>
    <row r="430" spans="1:8" ht="36" customHeight="1" x14ac:dyDescent="0.25">
      <c r="A430" s="2"/>
      <c r="B430" s="145"/>
      <c r="C430" s="145"/>
      <c r="D430" s="21" t="s">
        <v>13</v>
      </c>
      <c r="E430" s="33">
        <v>0</v>
      </c>
      <c r="F430" s="33">
        <v>0</v>
      </c>
      <c r="G430" s="33">
        <v>0</v>
      </c>
      <c r="H430" s="152"/>
    </row>
    <row r="431" spans="1:8" ht="30.75" customHeight="1" x14ac:dyDescent="0.25">
      <c r="A431" s="2"/>
      <c r="B431" s="145"/>
      <c r="C431" s="145"/>
      <c r="D431" s="21" t="s">
        <v>7</v>
      </c>
      <c r="E431" s="33">
        <v>0</v>
      </c>
      <c r="F431" s="33">
        <v>0</v>
      </c>
      <c r="G431" s="33">
        <v>0</v>
      </c>
      <c r="H431" s="152"/>
    </row>
    <row r="432" spans="1:8" ht="33.75" customHeight="1" x14ac:dyDescent="0.25">
      <c r="A432" s="2"/>
      <c r="B432" s="146"/>
      <c r="C432" s="146"/>
      <c r="D432" s="21" t="s">
        <v>8</v>
      </c>
      <c r="E432" s="33"/>
      <c r="F432" s="33"/>
      <c r="G432" s="33"/>
      <c r="H432" s="203"/>
    </row>
    <row r="433" spans="1:8" x14ac:dyDescent="0.25">
      <c r="A433" s="2"/>
      <c r="B433" s="138" t="s">
        <v>2</v>
      </c>
      <c r="C433" s="138" t="s">
        <v>88</v>
      </c>
      <c r="D433" s="19" t="s">
        <v>3</v>
      </c>
      <c r="E433" s="20">
        <f>E434</f>
        <v>30000</v>
      </c>
      <c r="F433" s="20">
        <f>F434</f>
        <v>30000</v>
      </c>
      <c r="G433" s="33">
        <f>F433/E433*100</f>
        <v>100</v>
      </c>
      <c r="H433" s="133" t="s">
        <v>223</v>
      </c>
    </row>
    <row r="434" spans="1:8" ht="30" x14ac:dyDescent="0.25">
      <c r="A434" s="2"/>
      <c r="B434" s="139"/>
      <c r="C434" s="139"/>
      <c r="D434" s="21" t="s">
        <v>12</v>
      </c>
      <c r="E434" s="33">
        <v>30000</v>
      </c>
      <c r="F434" s="33">
        <v>30000</v>
      </c>
      <c r="G434" s="33">
        <f>F434/E434*100</f>
        <v>100</v>
      </c>
      <c r="H434" s="147"/>
    </row>
    <row r="435" spans="1:8" ht="24.75" customHeight="1" x14ac:dyDescent="0.25">
      <c r="A435" s="2"/>
      <c r="B435" s="139"/>
      <c r="C435" s="139"/>
      <c r="D435" s="21" t="s">
        <v>13</v>
      </c>
      <c r="E435" s="33">
        <v>0</v>
      </c>
      <c r="F435" s="33">
        <v>0</v>
      </c>
      <c r="G435" s="33">
        <v>0</v>
      </c>
      <c r="H435" s="147"/>
    </row>
    <row r="436" spans="1:8" ht="24.75" customHeight="1" x14ac:dyDescent="0.25">
      <c r="A436" s="2"/>
      <c r="B436" s="139"/>
      <c r="C436" s="139"/>
      <c r="D436" s="21" t="s">
        <v>7</v>
      </c>
      <c r="E436" s="25" t="s">
        <v>69</v>
      </c>
      <c r="F436" s="25" t="s">
        <v>69</v>
      </c>
      <c r="G436" s="25" t="s">
        <v>69</v>
      </c>
      <c r="H436" s="147"/>
    </row>
    <row r="437" spans="1:8" ht="24.75" customHeight="1" x14ac:dyDescent="0.25">
      <c r="A437" s="2"/>
      <c r="B437" s="140"/>
      <c r="C437" s="140"/>
      <c r="D437" s="21" t="s">
        <v>8</v>
      </c>
      <c r="E437" s="25" t="s">
        <v>69</v>
      </c>
      <c r="F437" s="25" t="s">
        <v>69</v>
      </c>
      <c r="G437" s="25" t="s">
        <v>69</v>
      </c>
      <c r="H437" s="148"/>
    </row>
    <row r="438" spans="1:8" x14ac:dyDescent="0.25">
      <c r="A438" s="2"/>
      <c r="B438" s="138" t="s">
        <v>2</v>
      </c>
      <c r="C438" s="138" t="s">
        <v>224</v>
      </c>
      <c r="D438" s="19" t="s">
        <v>3</v>
      </c>
      <c r="E438" s="20">
        <f>E439</f>
        <v>30000</v>
      </c>
      <c r="F438" s="20">
        <f>F439</f>
        <v>30000</v>
      </c>
      <c r="G438" s="33">
        <f>F438/E438*100</f>
        <v>100</v>
      </c>
      <c r="H438" s="133" t="s">
        <v>148</v>
      </c>
    </row>
    <row r="439" spans="1:8" ht="27" customHeight="1" x14ac:dyDescent="0.25">
      <c r="A439" s="2"/>
      <c r="B439" s="139"/>
      <c r="C439" s="139"/>
      <c r="D439" s="21" t="s">
        <v>12</v>
      </c>
      <c r="E439" s="20">
        <v>30000</v>
      </c>
      <c r="F439" s="20">
        <v>30000</v>
      </c>
      <c r="G439" s="33">
        <f>F439/E439*100</f>
        <v>100</v>
      </c>
      <c r="H439" s="147"/>
    </row>
    <row r="440" spans="1:8" ht="27" customHeight="1" x14ac:dyDescent="0.25">
      <c r="A440" s="2"/>
      <c r="B440" s="139"/>
      <c r="C440" s="139"/>
      <c r="D440" s="21" t="s">
        <v>13</v>
      </c>
      <c r="E440" s="33">
        <v>0</v>
      </c>
      <c r="F440" s="33">
        <v>0</v>
      </c>
      <c r="G440" s="20">
        <v>0</v>
      </c>
      <c r="H440" s="147"/>
    </row>
    <row r="441" spans="1:8" ht="27" customHeight="1" x14ac:dyDescent="0.25">
      <c r="A441" s="2"/>
      <c r="B441" s="139"/>
      <c r="C441" s="139"/>
      <c r="D441" s="21" t="s">
        <v>7</v>
      </c>
      <c r="E441" s="25" t="s">
        <v>69</v>
      </c>
      <c r="F441" s="25" t="s">
        <v>69</v>
      </c>
      <c r="G441" s="25" t="s">
        <v>69</v>
      </c>
      <c r="H441" s="147"/>
    </row>
    <row r="442" spans="1:8" ht="27" customHeight="1" x14ac:dyDescent="0.25">
      <c r="A442" s="2"/>
      <c r="B442" s="140"/>
      <c r="C442" s="140"/>
      <c r="D442" s="21" t="s">
        <v>8</v>
      </c>
      <c r="E442" s="25" t="s">
        <v>69</v>
      </c>
      <c r="F442" s="25" t="s">
        <v>69</v>
      </c>
      <c r="G442" s="25" t="s">
        <v>69</v>
      </c>
      <c r="H442" s="148"/>
    </row>
    <row r="443" spans="1:8" x14ac:dyDescent="0.25">
      <c r="A443" s="2"/>
      <c r="B443" s="165"/>
      <c r="C443" s="166"/>
      <c r="D443" s="22" t="s">
        <v>19</v>
      </c>
      <c r="E443" s="20">
        <f>E444+E445+E446</f>
        <v>747087734.33999991</v>
      </c>
      <c r="F443" s="20">
        <f>F444+F445+F446</f>
        <v>704638711.00999999</v>
      </c>
      <c r="G443" s="20">
        <f>F443/E443*100</f>
        <v>94.318067158805562</v>
      </c>
      <c r="H443" s="133"/>
    </row>
    <row r="444" spans="1:8" ht="30" x14ac:dyDescent="0.25">
      <c r="A444" s="2"/>
      <c r="B444" s="167"/>
      <c r="C444" s="168"/>
      <c r="D444" s="22" t="s">
        <v>12</v>
      </c>
      <c r="E444" s="20">
        <f>E7+E38+E68+E103+E139+E154+E189+E199+E234+E259+E289+E309+E339+E369+E399+E429</f>
        <v>400098283.44</v>
      </c>
      <c r="F444" s="20">
        <f>F7+F38+F68+F103+F139+F154+F189+F199+F234+F259+F289+F309+F339+F369+F399+F429</f>
        <v>365679673.01999998</v>
      </c>
      <c r="G444" s="20">
        <f>F444/E444*100</f>
        <v>91.397461112786416</v>
      </c>
      <c r="H444" s="147"/>
    </row>
    <row r="445" spans="1:8" ht="28.5" customHeight="1" x14ac:dyDescent="0.25">
      <c r="A445" s="2"/>
      <c r="B445" s="167"/>
      <c r="C445" s="168"/>
      <c r="D445" s="22" t="s">
        <v>13</v>
      </c>
      <c r="E445" s="20">
        <f>E8+E39+E69+E104+E190+E200+E290+E310</f>
        <v>299670735.89999998</v>
      </c>
      <c r="F445" s="20">
        <f>F8+F39+F69+F104+F190+F200+F290+F310</f>
        <v>295126434.14999998</v>
      </c>
      <c r="G445" s="20">
        <f>F445/E445*100</f>
        <v>98.483568395041274</v>
      </c>
      <c r="H445" s="147"/>
    </row>
    <row r="446" spans="1:8" ht="29.25" customHeight="1" x14ac:dyDescent="0.25">
      <c r="A446" s="2"/>
      <c r="B446" s="167"/>
      <c r="C446" s="168"/>
      <c r="D446" s="22" t="s">
        <v>22</v>
      </c>
      <c r="E446" s="20">
        <f>E9+E40+E70+E105</f>
        <v>47318715</v>
      </c>
      <c r="F446" s="20">
        <f>F9+F105</f>
        <v>43832603.840000004</v>
      </c>
      <c r="G446" s="20">
        <f>F446/E446*100</f>
        <v>92.632701120476341</v>
      </c>
      <c r="H446" s="147"/>
    </row>
    <row r="447" spans="1:8" ht="24.75" customHeight="1" x14ac:dyDescent="0.25">
      <c r="A447" s="2"/>
      <c r="B447" s="169"/>
      <c r="C447" s="170"/>
      <c r="D447" s="22" t="s">
        <v>8</v>
      </c>
      <c r="E447" s="20" t="s">
        <v>14</v>
      </c>
      <c r="F447" s="20" t="s">
        <v>14</v>
      </c>
      <c r="G447" s="20" t="s">
        <v>14</v>
      </c>
      <c r="H447" s="148"/>
    </row>
    <row r="448" spans="1:8" x14ac:dyDescent="0.25">
      <c r="E448" s="24"/>
      <c r="F448" s="24"/>
      <c r="H448" s="10"/>
    </row>
    <row r="449" spans="8:8" x14ac:dyDescent="0.25">
      <c r="H449" s="10"/>
    </row>
    <row r="450" spans="8:8" x14ac:dyDescent="0.25">
      <c r="H450" s="10"/>
    </row>
    <row r="451" spans="8:8" x14ac:dyDescent="0.25">
      <c r="H451" s="10"/>
    </row>
    <row r="452" spans="8:8" x14ac:dyDescent="0.25">
      <c r="H452" s="10"/>
    </row>
    <row r="453" spans="8:8" x14ac:dyDescent="0.25">
      <c r="H453" s="10"/>
    </row>
    <row r="454" spans="8:8" x14ac:dyDescent="0.25">
      <c r="H454" s="10"/>
    </row>
    <row r="455" spans="8:8" x14ac:dyDescent="0.25">
      <c r="H455" s="10"/>
    </row>
    <row r="456" spans="8:8" x14ac:dyDescent="0.25">
      <c r="H456" s="10"/>
    </row>
    <row r="457" spans="8:8" x14ac:dyDescent="0.25">
      <c r="H457" s="10"/>
    </row>
    <row r="458" spans="8:8" x14ac:dyDescent="0.25">
      <c r="H458" s="10"/>
    </row>
    <row r="459" spans="8:8" x14ac:dyDescent="0.25">
      <c r="H459" s="10"/>
    </row>
    <row r="460" spans="8:8" x14ac:dyDescent="0.25">
      <c r="H460" s="10"/>
    </row>
    <row r="461" spans="8:8" x14ac:dyDescent="0.25">
      <c r="H461" s="10"/>
    </row>
    <row r="462" spans="8:8" x14ac:dyDescent="0.25">
      <c r="H462" s="10"/>
    </row>
    <row r="463" spans="8:8" x14ac:dyDescent="0.25">
      <c r="H463" s="10"/>
    </row>
    <row r="464" spans="8:8" x14ac:dyDescent="0.25">
      <c r="H464" s="10"/>
    </row>
    <row r="465" spans="8:8" x14ac:dyDescent="0.25">
      <c r="H465" s="10"/>
    </row>
    <row r="466" spans="8:8" x14ac:dyDescent="0.25">
      <c r="H466" s="10"/>
    </row>
    <row r="467" spans="8:8" x14ac:dyDescent="0.25">
      <c r="H467" s="10"/>
    </row>
    <row r="468" spans="8:8" x14ac:dyDescent="0.25">
      <c r="H468" s="7"/>
    </row>
    <row r="469" spans="8:8" x14ac:dyDescent="0.25">
      <c r="H469" s="7"/>
    </row>
    <row r="470" spans="8:8" x14ac:dyDescent="0.25">
      <c r="H470" s="7"/>
    </row>
    <row r="471" spans="8:8" x14ac:dyDescent="0.25">
      <c r="H471" s="7"/>
    </row>
    <row r="472" spans="8:8" x14ac:dyDescent="0.25">
      <c r="H472" s="7"/>
    </row>
  </sheetData>
  <dataConsolidate/>
  <mergeCells count="282">
    <mergeCell ref="H97:H101"/>
    <mergeCell ref="H433:H437"/>
    <mergeCell ref="B398:B402"/>
    <mergeCell ref="C398:C402"/>
    <mergeCell ref="H398:H402"/>
    <mergeCell ref="B403:B407"/>
    <mergeCell ref="C403:C407"/>
    <mergeCell ref="H403:H407"/>
    <mergeCell ref="B408:B412"/>
    <mergeCell ref="C408:C412"/>
    <mergeCell ref="H428:H432"/>
    <mergeCell ref="H408:H412"/>
    <mergeCell ref="B413:B417"/>
    <mergeCell ref="C413:C417"/>
    <mergeCell ref="H413:H417"/>
    <mergeCell ref="B418:B422"/>
    <mergeCell ref="C418:C422"/>
    <mergeCell ref="H418:H422"/>
    <mergeCell ref="B423:B427"/>
    <mergeCell ref="C423:C427"/>
    <mergeCell ref="H423:H427"/>
    <mergeCell ref="B433:B437"/>
    <mergeCell ref="C433:C437"/>
    <mergeCell ref="B428:B432"/>
    <mergeCell ref="C428:C432"/>
    <mergeCell ref="C368:C372"/>
    <mergeCell ref="B388:B392"/>
    <mergeCell ref="C388:C392"/>
    <mergeCell ref="B223:B227"/>
    <mergeCell ref="B228:B232"/>
    <mergeCell ref="C293:C297"/>
    <mergeCell ref="B378:B382"/>
    <mergeCell ref="C378:C382"/>
    <mergeCell ref="B248:B252"/>
    <mergeCell ref="B253:B257"/>
    <mergeCell ref="C248:C252"/>
    <mergeCell ref="C253:C257"/>
    <mergeCell ref="B373:B377"/>
    <mergeCell ref="C373:C377"/>
    <mergeCell ref="B393:B397"/>
    <mergeCell ref="C393:C397"/>
    <mergeCell ref="H388:H392"/>
    <mergeCell ref="B383:B387"/>
    <mergeCell ref="C383:C387"/>
    <mergeCell ref="H348:H352"/>
    <mergeCell ref="B263:B267"/>
    <mergeCell ref="H263:H267"/>
    <mergeCell ref="B153:B157"/>
    <mergeCell ref="B158:B162"/>
    <mergeCell ref="B188:B192"/>
    <mergeCell ref="C158:C162"/>
    <mergeCell ref="B163:B167"/>
    <mergeCell ref="C153:C157"/>
    <mergeCell ref="C193:C197"/>
    <mergeCell ref="C163:C167"/>
    <mergeCell ref="B168:B172"/>
    <mergeCell ref="C168:C172"/>
    <mergeCell ref="B173:B177"/>
    <mergeCell ref="C173:C177"/>
    <mergeCell ref="C188:C192"/>
    <mergeCell ref="B193:B197"/>
    <mergeCell ref="H183:H187"/>
    <mergeCell ref="H208:H212"/>
    <mergeCell ref="H353:H357"/>
    <mergeCell ref="H178:H182"/>
    <mergeCell ref="C107:C111"/>
    <mergeCell ref="H77:H81"/>
    <mergeCell ref="H107:H111"/>
    <mergeCell ref="H383:H387"/>
    <mergeCell ref="B368:B372"/>
    <mergeCell ref="H168:H172"/>
    <mergeCell ref="H283:H287"/>
    <mergeCell ref="C283:C287"/>
    <mergeCell ref="C278:C282"/>
    <mergeCell ref="H258:H262"/>
    <mergeCell ref="B218:B222"/>
    <mergeCell ref="C268:C272"/>
    <mergeCell ref="H253:H257"/>
    <mergeCell ref="H248:H252"/>
    <mergeCell ref="C363:C367"/>
    <mergeCell ref="B363:B367"/>
    <mergeCell ref="H363:H367"/>
    <mergeCell ref="B348:B352"/>
    <mergeCell ref="C348:C352"/>
    <mergeCell ref="B268:B272"/>
    <mergeCell ref="H368:H372"/>
    <mergeCell ref="H378:H382"/>
    <mergeCell ref="H268:H272"/>
    <mergeCell ref="H193:H197"/>
    <mergeCell ref="C178:C182"/>
    <mergeCell ref="C183:C187"/>
    <mergeCell ref="H148:H152"/>
    <mergeCell ref="C112:C116"/>
    <mergeCell ref="H128:H132"/>
    <mergeCell ref="C218:C222"/>
    <mergeCell ref="H218:H222"/>
    <mergeCell ref="H203:H207"/>
    <mergeCell ref="H243:H247"/>
    <mergeCell ref="H238:H242"/>
    <mergeCell ref="C223:C227"/>
    <mergeCell ref="H223:H227"/>
    <mergeCell ref="C243:C247"/>
    <mergeCell ref="H228:H232"/>
    <mergeCell ref="C238:C242"/>
    <mergeCell ref="C228:C232"/>
    <mergeCell ref="H233:H237"/>
    <mergeCell ref="H52:H56"/>
    <mergeCell ref="B67:B71"/>
    <mergeCell ref="B57:B61"/>
    <mergeCell ref="H213:H217"/>
    <mergeCell ref="H163:H167"/>
    <mergeCell ref="I72:I76"/>
    <mergeCell ref="I77:I81"/>
    <mergeCell ref="I82:I86"/>
    <mergeCell ref="I87:I91"/>
    <mergeCell ref="I117:M121"/>
    <mergeCell ref="B82:B86"/>
    <mergeCell ref="C87:C91"/>
    <mergeCell ref="C82:C86"/>
    <mergeCell ref="C77:C81"/>
    <mergeCell ref="B72:B76"/>
    <mergeCell ref="C72:C76"/>
    <mergeCell ref="B92:B96"/>
    <mergeCell ref="C92:C96"/>
    <mergeCell ref="H92:H96"/>
    <mergeCell ref="I92:I96"/>
    <mergeCell ref="H117:H121"/>
    <mergeCell ref="B117:B121"/>
    <mergeCell ref="B112:B116"/>
    <mergeCell ref="B107:B111"/>
    <mergeCell ref="I21:I26"/>
    <mergeCell ref="I27:I31"/>
    <mergeCell ref="C47:C51"/>
    <mergeCell ref="B47:B51"/>
    <mergeCell ref="B37:B41"/>
    <mergeCell ref="C21:C26"/>
    <mergeCell ref="B21:B26"/>
    <mergeCell ref="B42:B46"/>
    <mergeCell ref="C42:C46"/>
    <mergeCell ref="H42:H46"/>
    <mergeCell ref="H37:H41"/>
    <mergeCell ref="H21:H26"/>
    <mergeCell ref="D24:D25"/>
    <mergeCell ref="H47:H51"/>
    <mergeCell ref="B32:B36"/>
    <mergeCell ref="C32:C36"/>
    <mergeCell ref="H32:H36"/>
    <mergeCell ref="C27:C30"/>
    <mergeCell ref="B27:B30"/>
    <mergeCell ref="H27:H31"/>
    <mergeCell ref="A2:H2"/>
    <mergeCell ref="A3:H3"/>
    <mergeCell ref="H6:H10"/>
    <mergeCell ref="C6:C10"/>
    <mergeCell ref="B6:B10"/>
    <mergeCell ref="C37:C41"/>
    <mergeCell ref="H11:H15"/>
    <mergeCell ref="B11:B15"/>
    <mergeCell ref="C11:C15"/>
    <mergeCell ref="B16:B19"/>
    <mergeCell ref="C16:C19"/>
    <mergeCell ref="H16:H20"/>
    <mergeCell ref="B62:B66"/>
    <mergeCell ref="C67:C71"/>
    <mergeCell ref="C62:C66"/>
    <mergeCell ref="H67:H71"/>
    <mergeCell ref="B87:B91"/>
    <mergeCell ref="B77:B81"/>
    <mergeCell ref="H72:H76"/>
    <mergeCell ref="C148:C152"/>
    <mergeCell ref="C123:C127"/>
    <mergeCell ref="C138:C142"/>
    <mergeCell ref="B128:B132"/>
    <mergeCell ref="C128:C132"/>
    <mergeCell ref="B138:B142"/>
    <mergeCell ref="H143:H147"/>
    <mergeCell ref="C143:C147"/>
    <mergeCell ref="H133:H137"/>
    <mergeCell ref="H123:H127"/>
    <mergeCell ref="B143:B147"/>
    <mergeCell ref="C117:C121"/>
    <mergeCell ref="B102:B106"/>
    <mergeCell ref="C102:C106"/>
    <mergeCell ref="H62:H66"/>
    <mergeCell ref="C97:C101"/>
    <mergeCell ref="B97:B101"/>
    <mergeCell ref="C57:C61"/>
    <mergeCell ref="H57:H61"/>
    <mergeCell ref="A198:A202"/>
    <mergeCell ref="A203:A207"/>
    <mergeCell ref="C208:C212"/>
    <mergeCell ref="B208:B212"/>
    <mergeCell ref="B203:B207"/>
    <mergeCell ref="C203:C207"/>
    <mergeCell ref="B198:B202"/>
    <mergeCell ref="C198:C202"/>
    <mergeCell ref="B133:B137"/>
    <mergeCell ref="C133:C137"/>
    <mergeCell ref="B183:B187"/>
    <mergeCell ref="B178:B182"/>
    <mergeCell ref="H87:H91"/>
    <mergeCell ref="H102:H106"/>
    <mergeCell ref="H198:H202"/>
    <mergeCell ref="H138:H142"/>
    <mergeCell ref="B123:B127"/>
    <mergeCell ref="H173:H177"/>
    <mergeCell ref="H153:H157"/>
    <mergeCell ref="H188:H192"/>
    <mergeCell ref="H158:H162"/>
    <mergeCell ref="H112:H116"/>
    <mergeCell ref="H443:H447"/>
    <mergeCell ref="B443:C447"/>
    <mergeCell ref="B338:B342"/>
    <mergeCell ref="C338:C342"/>
    <mergeCell ref="H338:H342"/>
    <mergeCell ref="H308:H312"/>
    <mergeCell ref="C323:C327"/>
    <mergeCell ref="B323:B327"/>
    <mergeCell ref="H323:H327"/>
    <mergeCell ref="B333:B337"/>
    <mergeCell ref="C333:C337"/>
    <mergeCell ref="H333:H337"/>
    <mergeCell ref="B318:B322"/>
    <mergeCell ref="C318:C322"/>
    <mergeCell ref="B313:B317"/>
    <mergeCell ref="B308:B312"/>
    <mergeCell ref="H313:H317"/>
    <mergeCell ref="C313:C317"/>
    <mergeCell ref="C308:C312"/>
    <mergeCell ref="H358:H362"/>
    <mergeCell ref="B358:B362"/>
    <mergeCell ref="B438:B442"/>
    <mergeCell ref="C438:C442"/>
    <mergeCell ref="H438:H442"/>
    <mergeCell ref="I11:I14"/>
    <mergeCell ref="I16:I20"/>
    <mergeCell ref="I143:I147"/>
    <mergeCell ref="B258:B262"/>
    <mergeCell ref="I188:I192"/>
    <mergeCell ref="B278:B282"/>
    <mergeCell ref="B293:B297"/>
    <mergeCell ref="B283:B287"/>
    <mergeCell ref="B238:B242"/>
    <mergeCell ref="B288:B292"/>
    <mergeCell ref="H293:H297"/>
    <mergeCell ref="B213:B217"/>
    <mergeCell ref="C213:C217"/>
    <mergeCell ref="B233:B237"/>
    <mergeCell ref="C263:C267"/>
    <mergeCell ref="C258:C262"/>
    <mergeCell ref="B243:B247"/>
    <mergeCell ref="H288:H292"/>
    <mergeCell ref="H278:H282"/>
    <mergeCell ref="C233:C237"/>
    <mergeCell ref="B52:B56"/>
    <mergeCell ref="C52:C56"/>
    <mergeCell ref="H82:H86"/>
    <mergeCell ref="B148:B152"/>
    <mergeCell ref="H393:H397"/>
    <mergeCell ref="I303:I307"/>
    <mergeCell ref="B343:B347"/>
    <mergeCell ref="C343:C347"/>
    <mergeCell ref="H343:H347"/>
    <mergeCell ref="I298:I302"/>
    <mergeCell ref="C288:C292"/>
    <mergeCell ref="B273:B277"/>
    <mergeCell ref="C273:C277"/>
    <mergeCell ref="H273:H277"/>
    <mergeCell ref="H318:H322"/>
    <mergeCell ref="B328:B332"/>
    <mergeCell ref="C328:C332"/>
    <mergeCell ref="H328:H332"/>
    <mergeCell ref="B303:B307"/>
    <mergeCell ref="C303:C307"/>
    <mergeCell ref="H298:H302"/>
    <mergeCell ref="C298:C302"/>
    <mergeCell ref="B298:B302"/>
    <mergeCell ref="H303:H307"/>
    <mergeCell ref="H373:H377"/>
    <mergeCell ref="B353:B357"/>
    <mergeCell ref="C353:C357"/>
    <mergeCell ref="C358:C362"/>
  </mergeCells>
  <phoneticPr fontId="3" type="noConversion"/>
  <pageMargins left="0.55118110236220474" right="3.937007874015748E-2" top="0.35433070866141736" bottom="0.27559055118110237" header="0.31496062992125984" footer="0.31496062992125984"/>
  <pageSetup paperSize="9" scale="60" fitToHeight="0" orientation="landscape" r:id="rId1"/>
  <rowBreaks count="14" manualBreakCount="14">
    <brk id="15" max="7" man="1"/>
    <brk id="18" max="7" man="1"/>
    <brk id="25" max="7" man="1"/>
    <brk id="44" max="7" man="1"/>
    <brk id="72" max="7" man="1"/>
    <brk id="85" max="7" man="1"/>
    <brk id="115" max="7" man="1"/>
    <brk id="141" max="7" man="1"/>
    <brk id="167" max="7" man="1"/>
    <brk id="236" max="7" man="1"/>
    <brk id="276" max="7" man="1"/>
    <brk id="316" max="7" man="1"/>
    <brk id="350" max="7" man="1"/>
    <brk id="40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topLeftCell="A4" zoomScale="70" zoomScaleNormal="90" zoomScaleSheetLayoutView="70" workbookViewId="0">
      <selection activeCell="H21" sqref="H21:H2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65" t="s">
        <v>5</v>
      </c>
      <c r="C6" s="265" t="s">
        <v>72</v>
      </c>
      <c r="D6" s="19" t="s">
        <v>3</v>
      </c>
      <c r="E6" s="20">
        <f>E7</f>
        <v>7451848.9500000002</v>
      </c>
      <c r="F6" s="20">
        <f>F7</f>
        <v>7451848.9500000002</v>
      </c>
      <c r="G6" s="20">
        <f>F6/E6*100</f>
        <v>100</v>
      </c>
      <c r="H6" s="133"/>
    </row>
    <row r="7" spans="1:15" ht="30" x14ac:dyDescent="0.25">
      <c r="A7" s="2"/>
      <c r="B7" s="266"/>
      <c r="C7" s="266"/>
      <c r="D7" s="21" t="s">
        <v>12</v>
      </c>
      <c r="E7" s="20">
        <f>E12+E17+E22+E27</f>
        <v>7451848.9500000002</v>
      </c>
      <c r="F7" s="20">
        <f>F12+F17+F22+F27</f>
        <v>7451848.9500000002</v>
      </c>
      <c r="G7" s="20">
        <f>F7/E7*100</f>
        <v>100</v>
      </c>
      <c r="H7" s="147"/>
    </row>
    <row r="8" spans="1:15" ht="30" x14ac:dyDescent="0.25">
      <c r="A8" s="2"/>
      <c r="B8" s="266"/>
      <c r="C8" s="266"/>
      <c r="D8" s="21" t="s">
        <v>13</v>
      </c>
      <c r="E8" s="20">
        <v>0</v>
      </c>
      <c r="F8" s="20">
        <v>0</v>
      </c>
      <c r="G8" s="20">
        <v>0</v>
      </c>
      <c r="H8" s="147"/>
    </row>
    <row r="9" spans="1:15" ht="30" x14ac:dyDescent="0.25">
      <c r="A9" s="2"/>
      <c r="B9" s="266"/>
      <c r="C9" s="266"/>
      <c r="D9" s="21" t="s">
        <v>7</v>
      </c>
      <c r="E9" s="20">
        <v>0</v>
      </c>
      <c r="F9" s="20">
        <v>0</v>
      </c>
      <c r="G9" s="20">
        <v>0</v>
      </c>
      <c r="H9" s="147"/>
    </row>
    <row r="10" spans="1:15" ht="30" x14ac:dyDescent="0.25">
      <c r="A10" s="2"/>
      <c r="B10" s="267"/>
      <c r="C10" s="267"/>
      <c r="D10" s="21" t="s">
        <v>8</v>
      </c>
      <c r="E10" s="25" t="s">
        <v>69</v>
      </c>
      <c r="F10" s="25" t="s">
        <v>69</v>
      </c>
      <c r="G10" s="25" t="s">
        <v>69</v>
      </c>
      <c r="H10" s="148"/>
    </row>
    <row r="11" spans="1:15" x14ac:dyDescent="0.25">
      <c r="A11" s="2"/>
      <c r="B11" s="138" t="s">
        <v>2</v>
      </c>
      <c r="C11" s="138" t="s">
        <v>30</v>
      </c>
      <c r="D11" s="19" t="s">
        <v>3</v>
      </c>
      <c r="E11" s="20">
        <f>E12</f>
        <v>1204645.1200000001</v>
      </c>
      <c r="F11" s="20">
        <f>F12</f>
        <v>1204645.1200000001</v>
      </c>
      <c r="G11" s="20">
        <f>F11/E11*100</f>
        <v>100</v>
      </c>
      <c r="H11" s="276" t="s">
        <v>127</v>
      </c>
    </row>
    <row r="12" spans="1:15" ht="30" x14ac:dyDescent="0.25">
      <c r="A12" s="2"/>
      <c r="B12" s="139"/>
      <c r="C12" s="139"/>
      <c r="D12" s="21" t="s">
        <v>12</v>
      </c>
      <c r="E12" s="20">
        <v>1204645.1200000001</v>
      </c>
      <c r="F12" s="20">
        <v>1204645.1200000001</v>
      </c>
      <c r="G12" s="20">
        <f>F12/E12*100</f>
        <v>100</v>
      </c>
      <c r="H12" s="147"/>
    </row>
    <row r="13" spans="1:15" ht="30" x14ac:dyDescent="0.25">
      <c r="A13" s="2"/>
      <c r="B13" s="139"/>
      <c r="C13" s="139"/>
      <c r="D13" s="21" t="s">
        <v>13</v>
      </c>
      <c r="E13" s="25" t="s">
        <v>69</v>
      </c>
      <c r="F13" s="25" t="s">
        <v>69</v>
      </c>
      <c r="G13" s="25" t="s">
        <v>69</v>
      </c>
      <c r="H13" s="147"/>
    </row>
    <row r="14" spans="1:15" ht="30" x14ac:dyDescent="0.25">
      <c r="A14" s="2"/>
      <c r="B14" s="139"/>
      <c r="C14" s="139"/>
      <c r="D14" s="21" t="s">
        <v>7</v>
      </c>
      <c r="E14" s="25" t="s">
        <v>69</v>
      </c>
      <c r="F14" s="25" t="s">
        <v>69</v>
      </c>
      <c r="G14" s="25" t="s">
        <v>69</v>
      </c>
      <c r="H14" s="147"/>
    </row>
    <row r="15" spans="1:15" ht="38.25" customHeight="1" x14ac:dyDescent="0.25">
      <c r="A15" s="2"/>
      <c r="B15" s="140"/>
      <c r="C15" s="140"/>
      <c r="D15" s="21" t="s">
        <v>8</v>
      </c>
      <c r="E15" s="25" t="s">
        <v>69</v>
      </c>
      <c r="F15" s="25" t="s">
        <v>69</v>
      </c>
      <c r="G15" s="25" t="s">
        <v>69</v>
      </c>
      <c r="H15" s="148"/>
    </row>
    <row r="16" spans="1:15" x14ac:dyDescent="0.25">
      <c r="A16" s="2"/>
      <c r="B16" s="138" t="s">
        <v>2</v>
      </c>
      <c r="C16" s="138" t="s">
        <v>31</v>
      </c>
      <c r="D16" s="19" t="s">
        <v>3</v>
      </c>
      <c r="E16" s="20">
        <f>E17</f>
        <v>4838639.5</v>
      </c>
      <c r="F16" s="20">
        <f>F17</f>
        <v>4838639.5</v>
      </c>
      <c r="G16" s="20">
        <f>F16/E16*100</f>
        <v>100</v>
      </c>
      <c r="H16" s="133" t="s">
        <v>126</v>
      </c>
    </row>
    <row r="17" spans="1:8" ht="30" x14ac:dyDescent="0.25">
      <c r="A17" s="2"/>
      <c r="B17" s="139"/>
      <c r="C17" s="139"/>
      <c r="D17" s="21" t="s">
        <v>12</v>
      </c>
      <c r="E17" s="20">
        <v>4838639.5</v>
      </c>
      <c r="F17" s="20">
        <v>4838639.5</v>
      </c>
      <c r="G17" s="20">
        <f>F17/E17*100</f>
        <v>100</v>
      </c>
      <c r="H17" s="147"/>
    </row>
    <row r="18" spans="1:8" ht="30" x14ac:dyDescent="0.25">
      <c r="A18" s="2"/>
      <c r="B18" s="139"/>
      <c r="C18" s="139"/>
      <c r="D18" s="21" t="s">
        <v>13</v>
      </c>
      <c r="E18" s="25" t="s">
        <v>69</v>
      </c>
      <c r="F18" s="25" t="s">
        <v>69</v>
      </c>
      <c r="G18" s="25" t="s">
        <v>69</v>
      </c>
      <c r="H18" s="147"/>
    </row>
    <row r="19" spans="1:8" ht="30" x14ac:dyDescent="0.25">
      <c r="A19" s="2"/>
      <c r="B19" s="139"/>
      <c r="C19" s="139"/>
      <c r="D19" s="21" t="s">
        <v>7</v>
      </c>
      <c r="E19" s="25" t="s">
        <v>69</v>
      </c>
      <c r="F19" s="25" t="s">
        <v>69</v>
      </c>
      <c r="G19" s="25" t="s">
        <v>69</v>
      </c>
      <c r="H19" s="147"/>
    </row>
    <row r="20" spans="1:8" ht="31.5" customHeight="1" x14ac:dyDescent="0.25">
      <c r="A20" s="2"/>
      <c r="B20" s="140"/>
      <c r="C20" s="140"/>
      <c r="D20" s="21" t="s">
        <v>8</v>
      </c>
      <c r="E20" s="25" t="s">
        <v>69</v>
      </c>
      <c r="F20" s="25" t="s">
        <v>69</v>
      </c>
      <c r="G20" s="25" t="s">
        <v>69</v>
      </c>
      <c r="H20" s="148"/>
    </row>
    <row r="21" spans="1:8" ht="15.75" customHeight="1" x14ac:dyDescent="0.25">
      <c r="A21" s="2"/>
      <c r="B21" s="138" t="s">
        <v>2</v>
      </c>
      <c r="C21" s="138" t="s">
        <v>73</v>
      </c>
      <c r="D21" s="19" t="s">
        <v>3</v>
      </c>
      <c r="E21" s="20">
        <f t="shared" ref="E21:G21" si="0">E22</f>
        <v>60000</v>
      </c>
      <c r="F21" s="20">
        <f t="shared" si="0"/>
        <v>60000</v>
      </c>
      <c r="G21" s="20">
        <f t="shared" si="0"/>
        <v>0</v>
      </c>
      <c r="H21" s="133" t="s">
        <v>125</v>
      </c>
    </row>
    <row r="22" spans="1:8" ht="34.5" customHeight="1" x14ac:dyDescent="0.25">
      <c r="A22" s="2"/>
      <c r="B22" s="139"/>
      <c r="C22" s="139"/>
      <c r="D22" s="21" t="s">
        <v>12</v>
      </c>
      <c r="E22" s="20">
        <v>60000</v>
      </c>
      <c r="F22" s="20">
        <v>60000</v>
      </c>
      <c r="G22" s="20">
        <v>0</v>
      </c>
      <c r="H22" s="147"/>
    </row>
    <row r="23" spans="1:8" ht="34.5" customHeight="1" x14ac:dyDescent="0.25">
      <c r="A23" s="2"/>
      <c r="B23" s="139"/>
      <c r="C23" s="139"/>
      <c r="D23" s="21" t="s">
        <v>13</v>
      </c>
      <c r="E23" s="25" t="s">
        <v>69</v>
      </c>
      <c r="F23" s="25" t="s">
        <v>69</v>
      </c>
      <c r="G23" s="25" t="s">
        <v>69</v>
      </c>
      <c r="H23" s="147"/>
    </row>
    <row r="24" spans="1:8" ht="34.5" customHeight="1" x14ac:dyDescent="0.25">
      <c r="A24" s="2"/>
      <c r="B24" s="139"/>
      <c r="C24" s="139"/>
      <c r="D24" s="21" t="s">
        <v>7</v>
      </c>
      <c r="E24" s="25" t="s">
        <v>69</v>
      </c>
      <c r="F24" s="25" t="s">
        <v>69</v>
      </c>
      <c r="G24" s="25" t="s">
        <v>69</v>
      </c>
      <c r="H24" s="147"/>
    </row>
    <row r="25" spans="1:8" ht="34.5" customHeight="1" x14ac:dyDescent="0.25">
      <c r="A25" s="2"/>
      <c r="B25" s="140"/>
      <c r="C25" s="140"/>
      <c r="D25" s="21" t="s">
        <v>8</v>
      </c>
      <c r="E25" s="25" t="s">
        <v>69</v>
      </c>
      <c r="F25" s="25" t="s">
        <v>69</v>
      </c>
      <c r="G25" s="25" t="s">
        <v>69</v>
      </c>
      <c r="H25" s="148"/>
    </row>
    <row r="26" spans="1:8" ht="15.75" customHeight="1" x14ac:dyDescent="0.25">
      <c r="A26" s="2"/>
      <c r="B26" s="138" t="s">
        <v>2</v>
      </c>
      <c r="C26" s="138" t="s">
        <v>74</v>
      </c>
      <c r="D26" s="19" t="s">
        <v>3</v>
      </c>
      <c r="E26" s="20">
        <f t="shared" ref="E26:F26" si="1">E27</f>
        <v>1348564.33</v>
      </c>
      <c r="F26" s="20">
        <f t="shared" si="1"/>
        <v>1348564.33</v>
      </c>
      <c r="G26" s="20">
        <f t="shared" ref="G26:G27" si="2">F26/E26*100</f>
        <v>100</v>
      </c>
      <c r="H26" s="133" t="s">
        <v>124</v>
      </c>
    </row>
    <row r="27" spans="1:8" ht="33" customHeight="1" x14ac:dyDescent="0.25">
      <c r="A27" s="2"/>
      <c r="B27" s="139"/>
      <c r="C27" s="139"/>
      <c r="D27" s="21" t="s">
        <v>12</v>
      </c>
      <c r="E27" s="20">
        <v>1348564.33</v>
      </c>
      <c r="F27" s="20">
        <v>1348564.33</v>
      </c>
      <c r="G27" s="20">
        <f t="shared" si="2"/>
        <v>100</v>
      </c>
      <c r="H27" s="147"/>
    </row>
    <row r="28" spans="1:8" ht="33" customHeight="1" x14ac:dyDescent="0.25">
      <c r="A28" s="2"/>
      <c r="B28" s="139"/>
      <c r="C28" s="139"/>
      <c r="D28" s="21" t="s">
        <v>13</v>
      </c>
      <c r="E28" s="25" t="s">
        <v>69</v>
      </c>
      <c r="F28" s="25" t="s">
        <v>69</v>
      </c>
      <c r="G28" s="25" t="s">
        <v>69</v>
      </c>
      <c r="H28" s="147"/>
    </row>
    <row r="29" spans="1:8" ht="33" customHeight="1" x14ac:dyDescent="0.25">
      <c r="A29" s="2"/>
      <c r="B29" s="139"/>
      <c r="C29" s="139"/>
      <c r="D29" s="21" t="s">
        <v>7</v>
      </c>
      <c r="E29" s="25" t="s">
        <v>69</v>
      </c>
      <c r="F29" s="25" t="s">
        <v>69</v>
      </c>
      <c r="G29" s="25" t="s">
        <v>69</v>
      </c>
      <c r="H29" s="147"/>
    </row>
    <row r="30" spans="1:8" ht="33" customHeight="1" x14ac:dyDescent="0.25">
      <c r="A30" s="2"/>
      <c r="B30" s="140"/>
      <c r="C30" s="140"/>
      <c r="D30" s="21" t="s">
        <v>8</v>
      </c>
      <c r="E30" s="25" t="s">
        <v>69</v>
      </c>
      <c r="F30" s="25" t="s">
        <v>69</v>
      </c>
      <c r="G30" s="25" t="s">
        <v>69</v>
      </c>
      <c r="H30" s="148"/>
    </row>
  </sheetData>
  <dataConsolidate/>
  <mergeCells count="17">
    <mergeCell ref="B6:B10"/>
    <mergeCell ref="C6:C10"/>
    <mergeCell ref="H6:H10"/>
    <mergeCell ref="A2:H2"/>
    <mergeCell ref="A3:H3"/>
    <mergeCell ref="B11:B15"/>
    <mergeCell ref="C11:C15"/>
    <mergeCell ref="H11:H15"/>
    <mergeCell ref="B16:B20"/>
    <mergeCell ref="C16:C20"/>
    <mergeCell ref="H16:H20"/>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6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70" zoomScaleNormal="90" zoomScaleSheetLayoutView="70" workbookViewId="0">
      <selection activeCell="H28" sqref="H28"/>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65" t="s">
        <v>5</v>
      </c>
      <c r="C6" s="265" t="s">
        <v>54</v>
      </c>
      <c r="D6" s="19" t="s">
        <v>3</v>
      </c>
      <c r="E6" s="20">
        <f>E7</f>
        <v>21870</v>
      </c>
      <c r="F6" s="20">
        <f>F7</f>
        <v>21870</v>
      </c>
      <c r="G6" s="20">
        <f>F6/E6*100</f>
        <v>100</v>
      </c>
      <c r="H6" s="133" t="s">
        <v>35</v>
      </c>
    </row>
    <row r="7" spans="1:15" ht="30" x14ac:dyDescent="0.25">
      <c r="A7" s="2"/>
      <c r="B7" s="266"/>
      <c r="C7" s="266"/>
      <c r="D7" s="21" t="s">
        <v>12</v>
      </c>
      <c r="E7" s="20">
        <f>E17</f>
        <v>21870</v>
      </c>
      <c r="F7" s="20">
        <f>F17</f>
        <v>21870</v>
      </c>
      <c r="G7" s="20">
        <f>F7/E7*100</f>
        <v>100</v>
      </c>
      <c r="H7" s="147"/>
    </row>
    <row r="8" spans="1:15" ht="30" x14ac:dyDescent="0.25">
      <c r="A8" s="2"/>
      <c r="B8" s="266"/>
      <c r="C8" s="266"/>
      <c r="D8" s="21" t="s">
        <v>13</v>
      </c>
      <c r="E8" s="20">
        <v>0</v>
      </c>
      <c r="F8" s="20">
        <v>0</v>
      </c>
      <c r="G8" s="20">
        <v>0</v>
      </c>
      <c r="H8" s="147"/>
    </row>
    <row r="9" spans="1:15" ht="30" x14ac:dyDescent="0.25">
      <c r="A9" s="2"/>
      <c r="B9" s="266"/>
      <c r="C9" s="266"/>
      <c r="D9" s="21" t="s">
        <v>7</v>
      </c>
      <c r="E9" s="20">
        <v>0</v>
      </c>
      <c r="F9" s="20">
        <v>0</v>
      </c>
      <c r="G9" s="20">
        <v>0</v>
      </c>
      <c r="H9" s="147"/>
    </row>
    <row r="10" spans="1:15" ht="30" x14ac:dyDescent="0.25">
      <c r="A10" s="2"/>
      <c r="B10" s="267"/>
      <c r="C10" s="267"/>
      <c r="D10" s="21" t="s">
        <v>8</v>
      </c>
      <c r="E10" s="25" t="s">
        <v>69</v>
      </c>
      <c r="F10" s="25" t="s">
        <v>69</v>
      </c>
      <c r="G10" s="25" t="s">
        <v>69</v>
      </c>
      <c r="H10" s="148"/>
    </row>
    <row r="11" spans="1:15" ht="15.75" customHeight="1" x14ac:dyDescent="0.25">
      <c r="A11" s="2"/>
      <c r="B11" s="138" t="s">
        <v>79</v>
      </c>
      <c r="C11" s="138" t="s">
        <v>156</v>
      </c>
      <c r="D11" s="19" t="s">
        <v>3</v>
      </c>
      <c r="E11" s="20">
        <f>E12</f>
        <v>0</v>
      </c>
      <c r="F11" s="20">
        <f>F12</f>
        <v>0</v>
      </c>
      <c r="G11" s="20">
        <v>0</v>
      </c>
      <c r="H11" s="133"/>
    </row>
    <row r="12" spans="1:15" ht="30" x14ac:dyDescent="0.25">
      <c r="A12" s="2"/>
      <c r="B12" s="139"/>
      <c r="C12" s="139"/>
      <c r="D12" s="21" t="s">
        <v>12</v>
      </c>
      <c r="E12" s="20">
        <v>0</v>
      </c>
      <c r="F12" s="20">
        <v>0</v>
      </c>
      <c r="G12" s="20">
        <v>0</v>
      </c>
      <c r="H12" s="147"/>
    </row>
    <row r="13" spans="1:15" ht="30" x14ac:dyDescent="0.25">
      <c r="A13" s="2"/>
      <c r="B13" s="139"/>
      <c r="C13" s="139"/>
      <c r="D13" s="21" t="s">
        <v>13</v>
      </c>
      <c r="E13" s="25" t="s">
        <v>69</v>
      </c>
      <c r="F13" s="25" t="s">
        <v>69</v>
      </c>
      <c r="G13" s="25" t="s">
        <v>69</v>
      </c>
      <c r="H13" s="147"/>
    </row>
    <row r="14" spans="1:15" ht="30" x14ac:dyDescent="0.25">
      <c r="A14" s="2"/>
      <c r="B14" s="139"/>
      <c r="C14" s="139"/>
      <c r="D14" s="21" t="s">
        <v>7</v>
      </c>
      <c r="E14" s="25" t="s">
        <v>69</v>
      </c>
      <c r="F14" s="25" t="s">
        <v>69</v>
      </c>
      <c r="G14" s="25" t="s">
        <v>69</v>
      </c>
      <c r="H14" s="147"/>
    </row>
    <row r="15" spans="1:15" ht="30" x14ac:dyDescent="0.25">
      <c r="A15" s="2"/>
      <c r="B15" s="140"/>
      <c r="C15" s="140"/>
      <c r="D15" s="21" t="s">
        <v>8</v>
      </c>
      <c r="E15" s="25" t="s">
        <v>69</v>
      </c>
      <c r="F15" s="25" t="s">
        <v>69</v>
      </c>
      <c r="G15" s="25" t="s">
        <v>69</v>
      </c>
      <c r="H15" s="148"/>
    </row>
    <row r="16" spans="1:15" x14ac:dyDescent="0.25">
      <c r="A16" s="2"/>
      <c r="B16" s="138" t="s">
        <v>2</v>
      </c>
      <c r="C16" s="138" t="s">
        <v>32</v>
      </c>
      <c r="D16" s="19" t="s">
        <v>3</v>
      </c>
      <c r="E16" s="20">
        <f>E17</f>
        <v>21870</v>
      </c>
      <c r="F16" s="20">
        <f>F17</f>
        <v>21870</v>
      </c>
      <c r="G16" s="20">
        <f>F16/E16*100</f>
        <v>100</v>
      </c>
      <c r="H16" s="133" t="s">
        <v>123</v>
      </c>
    </row>
    <row r="17" spans="1:8" ht="30" x14ac:dyDescent="0.25">
      <c r="A17" s="2"/>
      <c r="B17" s="139"/>
      <c r="C17" s="139"/>
      <c r="D17" s="21" t="s">
        <v>12</v>
      </c>
      <c r="E17" s="20">
        <v>21870</v>
      </c>
      <c r="F17" s="20">
        <v>21870</v>
      </c>
      <c r="G17" s="20">
        <f>F17/E17*100</f>
        <v>100</v>
      </c>
      <c r="H17" s="147"/>
    </row>
    <row r="18" spans="1:8" ht="30" x14ac:dyDescent="0.25">
      <c r="A18" s="2"/>
      <c r="B18" s="139"/>
      <c r="C18" s="139"/>
      <c r="D18" s="21" t="s">
        <v>13</v>
      </c>
      <c r="E18" s="25" t="s">
        <v>69</v>
      </c>
      <c r="F18" s="25" t="s">
        <v>69</v>
      </c>
      <c r="G18" s="25" t="s">
        <v>69</v>
      </c>
      <c r="H18" s="147"/>
    </row>
    <row r="19" spans="1:8" ht="30" x14ac:dyDescent="0.25">
      <c r="A19" s="2"/>
      <c r="B19" s="139"/>
      <c r="C19" s="139"/>
      <c r="D19" s="21" t="s">
        <v>7</v>
      </c>
      <c r="E19" s="25" t="s">
        <v>69</v>
      </c>
      <c r="F19" s="25" t="s">
        <v>69</v>
      </c>
      <c r="G19" s="25" t="s">
        <v>69</v>
      </c>
      <c r="H19" s="147"/>
    </row>
    <row r="20" spans="1:8" ht="30" x14ac:dyDescent="0.25">
      <c r="A20" s="2"/>
      <c r="B20" s="140"/>
      <c r="C20" s="140"/>
      <c r="D20" s="21" t="s">
        <v>8</v>
      </c>
      <c r="E20" s="25" t="s">
        <v>69</v>
      </c>
      <c r="F20" s="25" t="s">
        <v>69</v>
      </c>
      <c r="G20" s="25" t="s">
        <v>69</v>
      </c>
      <c r="H20" s="148"/>
    </row>
    <row r="21" spans="1:8" ht="15.6" hidden="1" x14ac:dyDescent="0.3">
      <c r="A21" s="2"/>
      <c r="B21" s="138" t="s">
        <v>2</v>
      </c>
      <c r="C21" s="138" t="s">
        <v>0</v>
      </c>
      <c r="D21" s="19" t="s">
        <v>3</v>
      </c>
      <c r="E21" s="20">
        <v>0</v>
      </c>
      <c r="F21" s="20">
        <v>0</v>
      </c>
      <c r="G21" s="20">
        <v>0</v>
      </c>
      <c r="H21" s="133"/>
    </row>
    <row r="22" spans="1:8" ht="27.6" hidden="1" x14ac:dyDescent="0.3">
      <c r="A22" s="2"/>
      <c r="B22" s="139"/>
      <c r="C22" s="139"/>
      <c r="D22" s="21" t="s">
        <v>12</v>
      </c>
      <c r="E22" s="20">
        <v>0</v>
      </c>
      <c r="F22" s="20">
        <v>0</v>
      </c>
      <c r="G22" s="20">
        <v>0</v>
      </c>
      <c r="H22" s="147"/>
    </row>
    <row r="23" spans="1:8" ht="27.6" hidden="1" x14ac:dyDescent="0.3">
      <c r="A23" s="2"/>
      <c r="B23" s="139"/>
      <c r="C23" s="139"/>
      <c r="D23" s="21" t="s">
        <v>13</v>
      </c>
      <c r="E23" s="25" t="s">
        <v>69</v>
      </c>
      <c r="F23" s="25" t="s">
        <v>69</v>
      </c>
      <c r="G23" s="25" t="s">
        <v>69</v>
      </c>
      <c r="H23" s="147"/>
    </row>
    <row r="24" spans="1:8" ht="27.6" hidden="1" x14ac:dyDescent="0.3">
      <c r="A24" s="2"/>
      <c r="B24" s="139"/>
      <c r="C24" s="139"/>
      <c r="D24" s="21" t="s">
        <v>7</v>
      </c>
      <c r="E24" s="25" t="s">
        <v>69</v>
      </c>
      <c r="F24" s="25" t="s">
        <v>69</v>
      </c>
      <c r="G24" s="25" t="s">
        <v>69</v>
      </c>
      <c r="H24" s="147"/>
    </row>
    <row r="25" spans="1:8" ht="27.6" hidden="1" x14ac:dyDescent="0.3">
      <c r="A25" s="2"/>
      <c r="B25" s="140"/>
      <c r="C25" s="140"/>
      <c r="D25" s="21" t="s">
        <v>8</v>
      </c>
      <c r="E25" s="25" t="s">
        <v>69</v>
      </c>
      <c r="F25" s="25" t="s">
        <v>69</v>
      </c>
      <c r="G25" s="25" t="s">
        <v>69</v>
      </c>
      <c r="H25" s="148"/>
    </row>
  </sheetData>
  <dataConsolidate/>
  <mergeCells count="14">
    <mergeCell ref="B11:B15"/>
    <mergeCell ref="C11:C15"/>
    <mergeCell ref="H11:H15"/>
    <mergeCell ref="A2:H2"/>
    <mergeCell ref="A3:H3"/>
    <mergeCell ref="B6:B10"/>
    <mergeCell ref="C6:C10"/>
    <mergeCell ref="H6:H10"/>
    <mergeCell ref="B21:B25"/>
    <mergeCell ref="C21:C25"/>
    <mergeCell ref="H21:H25"/>
    <mergeCell ref="B16:B20"/>
    <mergeCell ref="C16:C20"/>
    <mergeCell ref="H16:H20"/>
  </mergeCells>
  <pageMargins left="0.55118110236220474" right="3.937007874015748E-2" top="0.35433070866141736" bottom="0.27559055118110237" header="0.31496062992125984" footer="0.31496062992125984"/>
  <pageSetup paperSize="9" scale="61" fitToHeight="0" orientation="landscape" r:id="rId1"/>
  <rowBreaks count="1" manualBreakCount="1">
    <brk id="20"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zoomScale="70" zoomScaleNormal="90" zoomScaleSheetLayoutView="70" workbookViewId="0">
      <selection activeCell="H16" sqref="H16:H20"/>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ht="15.6" hidden="1" x14ac:dyDescent="0.3">
      <c r="A6" s="2"/>
      <c r="B6" s="138" t="s">
        <v>2</v>
      </c>
      <c r="C6" s="138" t="s">
        <v>0</v>
      </c>
      <c r="D6" s="19" t="s">
        <v>3</v>
      </c>
      <c r="E6" s="20">
        <v>0</v>
      </c>
      <c r="F6" s="20">
        <v>0</v>
      </c>
      <c r="G6" s="20">
        <v>0</v>
      </c>
      <c r="H6" s="133"/>
    </row>
    <row r="7" spans="1:15" ht="27.6" hidden="1" x14ac:dyDescent="0.3">
      <c r="A7" s="2"/>
      <c r="B7" s="139"/>
      <c r="C7" s="139"/>
      <c r="D7" s="21" t="s">
        <v>12</v>
      </c>
      <c r="E7" s="20">
        <v>0</v>
      </c>
      <c r="F7" s="20">
        <v>0</v>
      </c>
      <c r="G7" s="20">
        <v>0</v>
      </c>
      <c r="H7" s="147"/>
    </row>
    <row r="8" spans="1:15" ht="27.6" hidden="1" x14ac:dyDescent="0.3">
      <c r="A8" s="2"/>
      <c r="B8" s="139"/>
      <c r="C8" s="139"/>
      <c r="D8" s="21" t="s">
        <v>13</v>
      </c>
      <c r="E8" s="25" t="s">
        <v>69</v>
      </c>
      <c r="F8" s="25" t="s">
        <v>69</v>
      </c>
      <c r="G8" s="25" t="s">
        <v>69</v>
      </c>
      <c r="H8" s="147"/>
    </row>
    <row r="9" spans="1:15" ht="27.6" hidden="1" x14ac:dyDescent="0.3">
      <c r="A9" s="2"/>
      <c r="B9" s="139"/>
      <c r="C9" s="139"/>
      <c r="D9" s="21" t="s">
        <v>7</v>
      </c>
      <c r="E9" s="25" t="s">
        <v>69</v>
      </c>
      <c r="F9" s="25" t="s">
        <v>69</v>
      </c>
      <c r="G9" s="25" t="s">
        <v>69</v>
      </c>
      <c r="H9" s="147"/>
    </row>
    <row r="10" spans="1:15" ht="27.6" hidden="1" x14ac:dyDescent="0.3">
      <c r="A10" s="2"/>
      <c r="B10" s="140"/>
      <c r="C10" s="140"/>
      <c r="D10" s="21" t="s">
        <v>8</v>
      </c>
      <c r="E10" s="25" t="s">
        <v>69</v>
      </c>
      <c r="F10" s="25" t="s">
        <v>69</v>
      </c>
      <c r="G10" s="25" t="s">
        <v>69</v>
      </c>
      <c r="H10" s="148"/>
    </row>
    <row r="11" spans="1:15" x14ac:dyDescent="0.25">
      <c r="A11" s="2"/>
      <c r="B11" s="277" t="s">
        <v>5</v>
      </c>
      <c r="C11" s="265" t="s">
        <v>93</v>
      </c>
      <c r="D11" s="19" t="s">
        <v>3</v>
      </c>
      <c r="E11" s="20">
        <f>E12+E13</f>
        <v>2388421.2199999997</v>
      </c>
      <c r="F11" s="20">
        <f>F12+F13</f>
        <v>2388421.2199999997</v>
      </c>
      <c r="G11" s="20">
        <f>F11/E11*100</f>
        <v>100</v>
      </c>
      <c r="H11" s="133"/>
    </row>
    <row r="12" spans="1:15" ht="30" x14ac:dyDescent="0.25">
      <c r="A12" s="2"/>
      <c r="B12" s="278"/>
      <c r="C12" s="266"/>
      <c r="D12" s="21" t="s">
        <v>12</v>
      </c>
      <c r="E12" s="20">
        <f>E17+E22+E27</f>
        <v>988057.58</v>
      </c>
      <c r="F12" s="20">
        <f>F17+F22+F27</f>
        <v>988057.58</v>
      </c>
      <c r="G12" s="20">
        <f>F12/E12*100</f>
        <v>100</v>
      </c>
      <c r="H12" s="147"/>
    </row>
    <row r="13" spans="1:15" ht="30" x14ac:dyDescent="0.25">
      <c r="A13" s="2"/>
      <c r="B13" s="278"/>
      <c r="C13" s="266"/>
      <c r="D13" s="21" t="s">
        <v>13</v>
      </c>
      <c r="E13" s="20">
        <f>E18</f>
        <v>1400363.64</v>
      </c>
      <c r="F13" s="20">
        <f>F18</f>
        <v>1400363.64</v>
      </c>
      <c r="G13" s="20">
        <f>F13/E13*100</f>
        <v>100</v>
      </c>
      <c r="H13" s="147"/>
    </row>
    <row r="14" spans="1:15" ht="30" x14ac:dyDescent="0.25">
      <c r="A14" s="2"/>
      <c r="B14" s="278"/>
      <c r="C14" s="266"/>
      <c r="D14" s="21" t="s">
        <v>7</v>
      </c>
      <c r="E14" s="20">
        <v>0</v>
      </c>
      <c r="F14" s="20">
        <v>0</v>
      </c>
      <c r="G14" s="20">
        <v>0</v>
      </c>
      <c r="H14" s="147"/>
    </row>
    <row r="15" spans="1:15" ht="30" x14ac:dyDescent="0.25">
      <c r="A15" s="2"/>
      <c r="B15" s="279"/>
      <c r="C15" s="267"/>
      <c r="D15" s="21" t="s">
        <v>8</v>
      </c>
      <c r="E15" s="25" t="s">
        <v>69</v>
      </c>
      <c r="F15" s="25" t="s">
        <v>69</v>
      </c>
      <c r="G15" s="25" t="s">
        <v>69</v>
      </c>
      <c r="H15" s="148"/>
    </row>
    <row r="16" spans="1:15" x14ac:dyDescent="0.25">
      <c r="A16" s="2"/>
      <c r="B16" s="138" t="s">
        <v>20</v>
      </c>
      <c r="C16" s="249" t="s">
        <v>60</v>
      </c>
      <c r="D16" s="19" t="s">
        <v>3</v>
      </c>
      <c r="E16" s="20">
        <f>E17+E18</f>
        <v>1764000</v>
      </c>
      <c r="F16" s="20">
        <f>F17+F18</f>
        <v>1764000</v>
      </c>
      <c r="G16" s="20">
        <f>F16/E16*100</f>
        <v>100</v>
      </c>
      <c r="H16" s="133"/>
    </row>
    <row r="17" spans="1:9" ht="30" x14ac:dyDescent="0.25">
      <c r="A17" s="2"/>
      <c r="B17" s="139"/>
      <c r="C17" s="250"/>
      <c r="D17" s="21" t="s">
        <v>12</v>
      </c>
      <c r="E17" s="20">
        <v>363636.36</v>
      </c>
      <c r="F17" s="20">
        <v>363636.36</v>
      </c>
      <c r="G17" s="20">
        <f>F17/E17*100</f>
        <v>100</v>
      </c>
      <c r="H17" s="147"/>
    </row>
    <row r="18" spans="1:9" ht="30" x14ac:dyDescent="0.25">
      <c r="A18" s="2"/>
      <c r="B18" s="139"/>
      <c r="C18" s="250"/>
      <c r="D18" s="21" t="s">
        <v>13</v>
      </c>
      <c r="E18" s="20">
        <v>1400363.64</v>
      </c>
      <c r="F18" s="20">
        <v>1400363.64</v>
      </c>
      <c r="G18" s="20">
        <f>F18/E18*100</f>
        <v>100</v>
      </c>
      <c r="H18" s="147"/>
    </row>
    <row r="19" spans="1:9" ht="30" x14ac:dyDescent="0.25">
      <c r="A19" s="2"/>
      <c r="B19" s="139"/>
      <c r="C19" s="250"/>
      <c r="D19" s="21" t="s">
        <v>7</v>
      </c>
      <c r="E19" s="25" t="s">
        <v>69</v>
      </c>
      <c r="F19" s="25" t="s">
        <v>69</v>
      </c>
      <c r="G19" s="25" t="s">
        <v>69</v>
      </c>
      <c r="H19" s="147"/>
    </row>
    <row r="20" spans="1:9" ht="30" x14ac:dyDescent="0.25">
      <c r="A20" s="2"/>
      <c r="B20" s="140"/>
      <c r="C20" s="251"/>
      <c r="D20" s="21" t="s">
        <v>8</v>
      </c>
      <c r="E20" s="25" t="s">
        <v>69</v>
      </c>
      <c r="F20" s="25" t="s">
        <v>69</v>
      </c>
      <c r="G20" s="25" t="s">
        <v>69</v>
      </c>
      <c r="H20" s="148"/>
    </row>
    <row r="21" spans="1:9" x14ac:dyDescent="0.25">
      <c r="A21" s="2"/>
      <c r="B21" s="138" t="s">
        <v>2</v>
      </c>
      <c r="C21" s="138" t="s">
        <v>33</v>
      </c>
      <c r="D21" s="19" t="s">
        <v>3</v>
      </c>
      <c r="E21" s="20">
        <f>E22</f>
        <v>614252.88</v>
      </c>
      <c r="F21" s="20">
        <f>F22</f>
        <v>614252.88</v>
      </c>
      <c r="G21" s="43">
        <f>F21/E21*100</f>
        <v>100</v>
      </c>
      <c r="H21" s="152" t="s">
        <v>183</v>
      </c>
      <c r="I21" s="136"/>
    </row>
    <row r="22" spans="1:9" ht="30" x14ac:dyDescent="0.25">
      <c r="A22" s="2"/>
      <c r="B22" s="139"/>
      <c r="C22" s="139"/>
      <c r="D22" s="21" t="s">
        <v>12</v>
      </c>
      <c r="E22" s="20">
        <v>614252.88</v>
      </c>
      <c r="F22" s="20">
        <v>614252.88</v>
      </c>
      <c r="G22" s="43">
        <f>F22/E22*100</f>
        <v>100</v>
      </c>
      <c r="H22" s="147"/>
      <c r="I22" s="137"/>
    </row>
    <row r="23" spans="1:9" ht="30" x14ac:dyDescent="0.25">
      <c r="A23" s="2"/>
      <c r="B23" s="139"/>
      <c r="C23" s="139"/>
      <c r="D23" s="21" t="s">
        <v>13</v>
      </c>
      <c r="E23" s="25" t="s">
        <v>69</v>
      </c>
      <c r="F23" s="25" t="s">
        <v>69</v>
      </c>
      <c r="G23" s="25" t="s">
        <v>69</v>
      </c>
      <c r="H23" s="147"/>
      <c r="I23" s="137"/>
    </row>
    <row r="24" spans="1:9" ht="30" x14ac:dyDescent="0.25">
      <c r="A24" s="2"/>
      <c r="B24" s="139"/>
      <c r="C24" s="139"/>
      <c r="D24" s="21" t="s">
        <v>7</v>
      </c>
      <c r="E24" s="25" t="s">
        <v>69</v>
      </c>
      <c r="F24" s="25" t="s">
        <v>69</v>
      </c>
      <c r="G24" s="25" t="s">
        <v>69</v>
      </c>
      <c r="H24" s="147"/>
      <c r="I24" s="137"/>
    </row>
    <row r="25" spans="1:9" ht="66" customHeight="1" x14ac:dyDescent="0.25">
      <c r="A25" s="2"/>
      <c r="B25" s="139"/>
      <c r="C25" s="139"/>
      <c r="D25" s="21" t="s">
        <v>8</v>
      </c>
      <c r="E25" s="25" t="s">
        <v>69</v>
      </c>
      <c r="F25" s="25" t="s">
        <v>69</v>
      </c>
      <c r="G25" s="25" t="s">
        <v>69</v>
      </c>
      <c r="H25" s="147"/>
      <c r="I25" s="137"/>
    </row>
    <row r="26" spans="1:9" x14ac:dyDescent="0.25">
      <c r="A26" s="2"/>
      <c r="B26" s="138" t="s">
        <v>2</v>
      </c>
      <c r="C26" s="138" t="s">
        <v>59</v>
      </c>
      <c r="D26" s="19" t="s">
        <v>3</v>
      </c>
      <c r="E26" s="20">
        <f>E27</f>
        <v>10168.34</v>
      </c>
      <c r="F26" s="20">
        <f>F27</f>
        <v>10168.34</v>
      </c>
      <c r="G26" s="43">
        <f>F26/E26*100</f>
        <v>100</v>
      </c>
      <c r="H26" s="153" t="s">
        <v>122</v>
      </c>
      <c r="I26" s="136"/>
    </row>
    <row r="27" spans="1:9" ht="30" x14ac:dyDescent="0.25">
      <c r="A27" s="2"/>
      <c r="B27" s="139"/>
      <c r="C27" s="139"/>
      <c r="D27" s="21" t="s">
        <v>12</v>
      </c>
      <c r="E27" s="20">
        <v>10168.34</v>
      </c>
      <c r="F27" s="20">
        <v>10168.34</v>
      </c>
      <c r="G27" s="43">
        <f>F27/E27*100</f>
        <v>100</v>
      </c>
      <c r="H27" s="153"/>
      <c r="I27" s="137"/>
    </row>
    <row r="28" spans="1:9" ht="30" x14ac:dyDescent="0.25">
      <c r="A28" s="2"/>
      <c r="B28" s="139"/>
      <c r="C28" s="139"/>
      <c r="D28" s="21" t="s">
        <v>13</v>
      </c>
      <c r="E28" s="25" t="s">
        <v>69</v>
      </c>
      <c r="F28" s="25" t="s">
        <v>69</v>
      </c>
      <c r="G28" s="25" t="s">
        <v>69</v>
      </c>
      <c r="H28" s="153"/>
      <c r="I28" s="137"/>
    </row>
    <row r="29" spans="1:9" ht="30" x14ac:dyDescent="0.25">
      <c r="A29" s="2"/>
      <c r="B29" s="139"/>
      <c r="C29" s="139"/>
      <c r="D29" s="21" t="s">
        <v>7</v>
      </c>
      <c r="E29" s="25" t="s">
        <v>69</v>
      </c>
      <c r="F29" s="25" t="s">
        <v>69</v>
      </c>
      <c r="G29" s="25" t="s">
        <v>69</v>
      </c>
      <c r="H29" s="153"/>
      <c r="I29" s="137"/>
    </row>
    <row r="30" spans="1:9" ht="30" x14ac:dyDescent="0.25">
      <c r="A30" s="2"/>
      <c r="B30" s="139"/>
      <c r="C30" s="139"/>
      <c r="D30" s="21" t="s">
        <v>8</v>
      </c>
      <c r="E30" s="25" t="s">
        <v>69</v>
      </c>
      <c r="F30" s="25" t="s">
        <v>69</v>
      </c>
      <c r="G30" s="25" t="s">
        <v>69</v>
      </c>
      <c r="H30" s="153"/>
      <c r="I30" s="137"/>
    </row>
  </sheetData>
  <dataConsolidate/>
  <mergeCells count="19">
    <mergeCell ref="A2:H2"/>
    <mergeCell ref="A3:H3"/>
    <mergeCell ref="B6:B10"/>
    <mergeCell ref="C6:C10"/>
    <mergeCell ref="H6:H10"/>
    <mergeCell ref="B11:B15"/>
    <mergeCell ref="C11:C15"/>
    <mergeCell ref="H11:H15"/>
    <mergeCell ref="B16:B20"/>
    <mergeCell ref="C16:C20"/>
    <mergeCell ref="H16:H20"/>
    <mergeCell ref="B21:B25"/>
    <mergeCell ref="C21:C25"/>
    <mergeCell ref="H21:H25"/>
    <mergeCell ref="I21:I25"/>
    <mergeCell ref="B26:B30"/>
    <mergeCell ref="C26:C30"/>
    <mergeCell ref="H26:H30"/>
    <mergeCell ref="I26:I30"/>
  </mergeCells>
  <pageMargins left="0.55118110236220474" right="3.937007874015748E-2" top="0.35433070866141736" bottom="0.27559055118110237" header="0.31496062992125984" footer="0.31496062992125984"/>
  <pageSetup paperSize="9" scale="6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view="pageBreakPreview" topLeftCell="A13" zoomScale="70" zoomScaleNormal="90" zoomScaleSheetLayoutView="70" workbookViewId="0">
      <selection activeCell="E8" sqref="E8"/>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77" t="s">
        <v>5</v>
      </c>
      <c r="C6" s="265" t="s">
        <v>56</v>
      </c>
      <c r="D6" s="19" t="s">
        <v>3</v>
      </c>
      <c r="E6" s="20">
        <f t="shared" ref="E6:F8" si="0">E11+E16+E21+E26+E31</f>
        <v>88897574.140000001</v>
      </c>
      <c r="F6" s="20">
        <f t="shared" si="0"/>
        <v>88531908.019999996</v>
      </c>
      <c r="G6" s="20">
        <f>F6/E6*100</f>
        <v>99.588665806083597</v>
      </c>
      <c r="H6" s="171"/>
      <c r="I6" s="5"/>
      <c r="J6" s="5"/>
      <c r="K6" s="5"/>
    </row>
    <row r="7" spans="1:15" ht="30" x14ac:dyDescent="0.25">
      <c r="A7" s="2"/>
      <c r="B7" s="278"/>
      <c r="C7" s="266"/>
      <c r="D7" s="21" t="s">
        <v>12</v>
      </c>
      <c r="E7" s="20">
        <f>E12+E17+E22+E27+E32</f>
        <v>77489724.140000001</v>
      </c>
      <c r="F7" s="20">
        <f t="shared" si="0"/>
        <v>77124058.019999996</v>
      </c>
      <c r="G7" s="20">
        <f>F7/E7*100</f>
        <v>99.528110179693812</v>
      </c>
      <c r="H7" s="172"/>
      <c r="I7" s="5"/>
      <c r="J7" s="5"/>
      <c r="K7" s="5"/>
    </row>
    <row r="8" spans="1:15" ht="30" x14ac:dyDescent="0.25">
      <c r="A8" s="2"/>
      <c r="B8" s="278"/>
      <c r="C8" s="266"/>
      <c r="D8" s="21" t="s">
        <v>13</v>
      </c>
      <c r="E8" s="20">
        <f t="shared" si="0"/>
        <v>11407850</v>
      </c>
      <c r="F8" s="20">
        <f t="shared" si="0"/>
        <v>11407850</v>
      </c>
      <c r="G8" s="20">
        <f>F8/E8*100</f>
        <v>100</v>
      </c>
      <c r="H8" s="172"/>
      <c r="I8" s="5"/>
      <c r="J8" s="5"/>
      <c r="K8" s="5"/>
    </row>
    <row r="9" spans="1:15" ht="30" x14ac:dyDescent="0.25">
      <c r="A9" s="2"/>
      <c r="B9" s="278"/>
      <c r="C9" s="266"/>
      <c r="D9" s="21" t="s">
        <v>7</v>
      </c>
      <c r="E9" s="20">
        <v>0</v>
      </c>
      <c r="F9" s="20">
        <v>0</v>
      </c>
      <c r="G9" s="20">
        <v>0</v>
      </c>
      <c r="H9" s="172"/>
      <c r="I9" s="5"/>
      <c r="J9" s="5"/>
      <c r="K9" s="5"/>
    </row>
    <row r="10" spans="1:15" ht="30" x14ac:dyDescent="0.25">
      <c r="A10" s="2"/>
      <c r="B10" s="279"/>
      <c r="C10" s="267"/>
      <c r="D10" s="21" t="s">
        <v>8</v>
      </c>
      <c r="E10" s="25" t="s">
        <v>69</v>
      </c>
      <c r="F10" s="25" t="s">
        <v>69</v>
      </c>
      <c r="G10" s="25" t="s">
        <v>69</v>
      </c>
      <c r="H10" s="173"/>
      <c r="I10" s="5"/>
      <c r="J10" s="5"/>
      <c r="K10" s="5"/>
    </row>
    <row r="11" spans="1:15" ht="15.75" customHeight="1" x14ac:dyDescent="0.25">
      <c r="A11" s="2"/>
      <c r="B11" s="174" t="s">
        <v>21</v>
      </c>
      <c r="C11" s="138" t="s">
        <v>57</v>
      </c>
      <c r="D11" s="21" t="s">
        <v>3</v>
      </c>
      <c r="E11" s="33">
        <f>E12</f>
        <v>66850</v>
      </c>
      <c r="F11" s="33">
        <f>F12</f>
        <v>66850</v>
      </c>
      <c r="G11" s="33">
        <f>F11/E11*100</f>
        <v>100</v>
      </c>
      <c r="H11" s="141" t="s">
        <v>153</v>
      </c>
      <c r="I11" s="5"/>
      <c r="J11" s="5"/>
      <c r="K11" s="5"/>
    </row>
    <row r="12" spans="1:15" ht="30" x14ac:dyDescent="0.25">
      <c r="A12" s="2"/>
      <c r="B12" s="175"/>
      <c r="C12" s="139"/>
      <c r="D12" s="21" t="s">
        <v>12</v>
      </c>
      <c r="E12" s="33">
        <v>66850</v>
      </c>
      <c r="F12" s="33">
        <v>66850</v>
      </c>
      <c r="G12" s="33">
        <f t="shared" ref="G12:G26" si="1">F12/E12*100</f>
        <v>100</v>
      </c>
      <c r="H12" s="152"/>
      <c r="I12" s="5"/>
      <c r="J12" s="5"/>
      <c r="K12" s="5"/>
    </row>
    <row r="13" spans="1:15" ht="30" x14ac:dyDescent="0.25">
      <c r="A13" s="2"/>
      <c r="B13" s="175"/>
      <c r="C13" s="139"/>
      <c r="D13" s="21" t="s">
        <v>13</v>
      </c>
      <c r="E13" s="33">
        <v>0</v>
      </c>
      <c r="F13" s="33">
        <v>0</v>
      </c>
      <c r="G13" s="33">
        <v>0</v>
      </c>
      <c r="H13" s="152"/>
      <c r="I13" s="5"/>
      <c r="J13" s="5"/>
      <c r="K13" s="5"/>
    </row>
    <row r="14" spans="1:15" ht="30" x14ac:dyDescent="0.25">
      <c r="A14" s="2"/>
      <c r="B14" s="175"/>
      <c r="C14" s="139"/>
      <c r="D14" s="21" t="s">
        <v>7</v>
      </c>
      <c r="E14" s="35" t="s">
        <v>69</v>
      </c>
      <c r="F14" s="35" t="s">
        <v>69</v>
      </c>
      <c r="G14" s="35" t="s">
        <v>69</v>
      </c>
      <c r="H14" s="152"/>
      <c r="I14" s="5"/>
      <c r="J14" s="5"/>
      <c r="K14" s="5"/>
    </row>
    <row r="15" spans="1:15" ht="30" x14ac:dyDescent="0.25">
      <c r="A15" s="2"/>
      <c r="B15" s="176"/>
      <c r="C15" s="140"/>
      <c r="D15" s="21" t="s">
        <v>8</v>
      </c>
      <c r="E15" s="35" t="s">
        <v>69</v>
      </c>
      <c r="F15" s="35" t="s">
        <v>69</v>
      </c>
      <c r="G15" s="35" t="s">
        <v>69</v>
      </c>
      <c r="H15" s="152"/>
      <c r="I15" s="5"/>
      <c r="J15" s="5"/>
      <c r="K15" s="5"/>
    </row>
    <row r="16" spans="1:15" ht="15.75" customHeight="1" x14ac:dyDescent="0.25">
      <c r="A16" s="2"/>
      <c r="B16" s="174" t="s">
        <v>21</v>
      </c>
      <c r="C16" s="138" t="s">
        <v>58</v>
      </c>
      <c r="D16" s="21" t="s">
        <v>3</v>
      </c>
      <c r="E16" s="33">
        <f>SUM(E17:E18)</f>
        <v>61497380.759999998</v>
      </c>
      <c r="F16" s="33">
        <f>SUM(F17:F18)</f>
        <v>61497380.759999998</v>
      </c>
      <c r="G16" s="37">
        <f t="shared" si="1"/>
        <v>100</v>
      </c>
      <c r="H16" s="202" t="s">
        <v>110</v>
      </c>
      <c r="I16" s="5"/>
      <c r="J16" s="5"/>
      <c r="K16" s="5"/>
    </row>
    <row r="17" spans="1:11" ht="30" x14ac:dyDescent="0.25">
      <c r="A17" s="2"/>
      <c r="B17" s="175"/>
      <c r="C17" s="139"/>
      <c r="D17" s="21" t="s">
        <v>12</v>
      </c>
      <c r="E17" s="33">
        <v>50089530.759999998</v>
      </c>
      <c r="F17" s="33">
        <v>50089530.759999998</v>
      </c>
      <c r="G17" s="37">
        <f t="shared" si="1"/>
        <v>100</v>
      </c>
      <c r="H17" s="142"/>
      <c r="I17" s="5"/>
      <c r="J17" s="5"/>
      <c r="K17" s="5"/>
    </row>
    <row r="18" spans="1:11" ht="30" x14ac:dyDescent="0.25">
      <c r="A18" s="2"/>
      <c r="B18" s="175"/>
      <c r="C18" s="139"/>
      <c r="D18" s="21" t="s">
        <v>13</v>
      </c>
      <c r="E18" s="33">
        <v>11407850</v>
      </c>
      <c r="F18" s="33">
        <v>11407850</v>
      </c>
      <c r="G18" s="37">
        <f t="shared" si="1"/>
        <v>100</v>
      </c>
      <c r="H18" s="142"/>
      <c r="I18" s="5"/>
      <c r="J18" s="5"/>
      <c r="K18" s="5"/>
    </row>
    <row r="19" spans="1:11" ht="30" x14ac:dyDescent="0.25">
      <c r="A19" s="2"/>
      <c r="B19" s="175"/>
      <c r="C19" s="139"/>
      <c r="D19" s="21" t="s">
        <v>7</v>
      </c>
      <c r="E19" s="35" t="s">
        <v>69</v>
      </c>
      <c r="F19" s="35" t="s">
        <v>69</v>
      </c>
      <c r="G19" s="35" t="s">
        <v>69</v>
      </c>
      <c r="H19" s="142"/>
      <c r="I19" s="5"/>
      <c r="J19" s="5"/>
      <c r="K19" s="5"/>
    </row>
    <row r="20" spans="1:11" ht="30" x14ac:dyDescent="0.25">
      <c r="A20" s="2"/>
      <c r="B20" s="176"/>
      <c r="C20" s="140"/>
      <c r="D20" s="21" t="s">
        <v>8</v>
      </c>
      <c r="E20" s="35" t="s">
        <v>69</v>
      </c>
      <c r="F20" s="35" t="s">
        <v>69</v>
      </c>
      <c r="G20" s="35" t="s">
        <v>69</v>
      </c>
      <c r="H20" s="143"/>
      <c r="I20" s="5"/>
      <c r="J20" s="5"/>
      <c r="K20" s="5"/>
    </row>
    <row r="21" spans="1:11" ht="15.75" customHeight="1" x14ac:dyDescent="0.25">
      <c r="A21" s="2"/>
      <c r="B21" s="174" t="s">
        <v>2</v>
      </c>
      <c r="C21" s="138" t="s">
        <v>37</v>
      </c>
      <c r="D21" s="21" t="s">
        <v>3</v>
      </c>
      <c r="E21" s="20">
        <f>E22</f>
        <v>23531677.41</v>
      </c>
      <c r="F21" s="20">
        <f>F22</f>
        <v>23466011.289999999</v>
      </c>
      <c r="G21" s="20">
        <f t="shared" si="1"/>
        <v>99.720945860102191</v>
      </c>
      <c r="H21" s="202" t="s">
        <v>111</v>
      </c>
      <c r="I21" s="5"/>
      <c r="J21" s="5"/>
      <c r="K21" s="5"/>
    </row>
    <row r="22" spans="1:11" ht="30" x14ac:dyDescent="0.25">
      <c r="A22" s="2"/>
      <c r="B22" s="175"/>
      <c r="C22" s="139"/>
      <c r="D22" s="21" t="s">
        <v>12</v>
      </c>
      <c r="E22" s="20">
        <v>23531677.41</v>
      </c>
      <c r="F22" s="20">
        <v>23466011.289999999</v>
      </c>
      <c r="G22" s="20">
        <f t="shared" si="1"/>
        <v>99.720945860102191</v>
      </c>
      <c r="H22" s="177"/>
      <c r="I22" s="5"/>
      <c r="J22" s="5"/>
      <c r="K22" s="5"/>
    </row>
    <row r="23" spans="1:11" ht="30" x14ac:dyDescent="0.25">
      <c r="A23" s="2"/>
      <c r="B23" s="175"/>
      <c r="C23" s="139"/>
      <c r="D23" s="21" t="s">
        <v>13</v>
      </c>
      <c r="E23" s="33">
        <v>0</v>
      </c>
      <c r="F23" s="33">
        <v>0</v>
      </c>
      <c r="G23" s="33">
        <v>0</v>
      </c>
      <c r="H23" s="177"/>
      <c r="I23" s="5"/>
      <c r="J23" s="5"/>
      <c r="K23" s="5"/>
    </row>
    <row r="24" spans="1:11" ht="30" x14ac:dyDescent="0.25">
      <c r="A24" s="2"/>
      <c r="B24" s="175"/>
      <c r="C24" s="139"/>
      <c r="D24" s="21" t="s">
        <v>7</v>
      </c>
      <c r="E24" s="25" t="s">
        <v>69</v>
      </c>
      <c r="F24" s="25" t="s">
        <v>69</v>
      </c>
      <c r="G24" s="25" t="s">
        <v>69</v>
      </c>
      <c r="H24" s="177"/>
      <c r="I24" s="5"/>
      <c r="J24" s="5"/>
      <c r="K24" s="5"/>
    </row>
    <row r="25" spans="1:11" ht="61.15" customHeight="1" x14ac:dyDescent="0.25">
      <c r="A25" s="2"/>
      <c r="B25" s="176"/>
      <c r="C25" s="140"/>
      <c r="D25" s="21" t="s">
        <v>8</v>
      </c>
      <c r="E25" s="25" t="s">
        <v>69</v>
      </c>
      <c r="F25" s="25" t="s">
        <v>69</v>
      </c>
      <c r="G25" s="25" t="s">
        <v>69</v>
      </c>
      <c r="H25" s="178"/>
      <c r="I25" s="5"/>
      <c r="J25" s="5"/>
      <c r="K25" s="5"/>
    </row>
    <row r="26" spans="1:11" ht="15.75" customHeight="1" x14ac:dyDescent="0.25">
      <c r="A26" s="2"/>
      <c r="B26" s="174" t="s">
        <v>2</v>
      </c>
      <c r="C26" s="138" t="s">
        <v>34</v>
      </c>
      <c r="D26" s="19" t="s">
        <v>3</v>
      </c>
      <c r="E26" s="33">
        <f>E27</f>
        <v>1691665.97</v>
      </c>
      <c r="F26" s="33">
        <f>F27</f>
        <v>1391665.97</v>
      </c>
      <c r="G26" s="33">
        <f t="shared" si="1"/>
        <v>82.266002548954745</v>
      </c>
      <c r="H26" s="141" t="s">
        <v>182</v>
      </c>
      <c r="I26" s="5" t="s">
        <v>35</v>
      </c>
      <c r="J26" s="5"/>
      <c r="K26" s="5"/>
    </row>
    <row r="27" spans="1:11" ht="30" x14ac:dyDescent="0.25">
      <c r="A27" s="2"/>
      <c r="B27" s="175"/>
      <c r="C27" s="139"/>
      <c r="D27" s="21" t="s">
        <v>12</v>
      </c>
      <c r="E27" s="33">
        <v>1691665.97</v>
      </c>
      <c r="F27" s="33">
        <v>1391665.97</v>
      </c>
      <c r="G27" s="33">
        <f>F27/E27*100</f>
        <v>82.266002548954745</v>
      </c>
      <c r="H27" s="152"/>
      <c r="I27" s="5"/>
      <c r="J27" s="5"/>
      <c r="K27" s="5"/>
    </row>
    <row r="28" spans="1:11" ht="30" x14ac:dyDescent="0.25">
      <c r="A28" s="2"/>
      <c r="B28" s="175"/>
      <c r="C28" s="139"/>
      <c r="D28" s="21" t="s">
        <v>13</v>
      </c>
      <c r="E28" s="33">
        <v>0</v>
      </c>
      <c r="F28" s="33">
        <v>0</v>
      </c>
      <c r="G28" s="33">
        <v>0</v>
      </c>
      <c r="H28" s="152"/>
      <c r="I28" s="5"/>
      <c r="J28" s="5"/>
      <c r="K28" s="5"/>
    </row>
    <row r="29" spans="1:11" ht="30" x14ac:dyDescent="0.25">
      <c r="A29" s="2"/>
      <c r="B29" s="175"/>
      <c r="C29" s="139"/>
      <c r="D29" s="21" t="s">
        <v>7</v>
      </c>
      <c r="E29" s="35" t="s">
        <v>69</v>
      </c>
      <c r="F29" s="35" t="s">
        <v>69</v>
      </c>
      <c r="G29" s="35" t="s">
        <v>69</v>
      </c>
      <c r="H29" s="152"/>
      <c r="I29" s="5"/>
      <c r="J29" s="5"/>
      <c r="K29" s="5"/>
    </row>
    <row r="30" spans="1:11" ht="30.75" customHeight="1" x14ac:dyDescent="0.25">
      <c r="A30" s="2"/>
      <c r="B30" s="176"/>
      <c r="C30" s="140"/>
      <c r="D30" s="21" t="s">
        <v>8</v>
      </c>
      <c r="E30" s="35" t="s">
        <v>69</v>
      </c>
      <c r="F30" s="35" t="s">
        <v>69</v>
      </c>
      <c r="G30" s="35" t="s">
        <v>69</v>
      </c>
      <c r="H30" s="203"/>
      <c r="I30" s="5"/>
      <c r="J30" s="5"/>
      <c r="K30" s="5"/>
    </row>
    <row r="31" spans="1:11" ht="15.75" customHeight="1" x14ac:dyDescent="0.25">
      <c r="A31" s="2"/>
      <c r="B31" s="138" t="s">
        <v>2</v>
      </c>
      <c r="C31" s="138" t="s">
        <v>36</v>
      </c>
      <c r="D31" s="19" t="s">
        <v>3</v>
      </c>
      <c r="E31" s="20">
        <f>E32</f>
        <v>2110000</v>
      </c>
      <c r="F31" s="20">
        <f>F32</f>
        <v>2110000</v>
      </c>
      <c r="G31" s="20">
        <f>F31/E31*100</f>
        <v>100</v>
      </c>
      <c r="H31" s="133" t="s">
        <v>112</v>
      </c>
    </row>
    <row r="32" spans="1:11" ht="30" x14ac:dyDescent="0.25">
      <c r="A32" s="2"/>
      <c r="B32" s="139"/>
      <c r="C32" s="139"/>
      <c r="D32" s="21" t="s">
        <v>12</v>
      </c>
      <c r="E32" s="20">
        <v>2110000</v>
      </c>
      <c r="F32" s="20">
        <v>2110000</v>
      </c>
      <c r="G32" s="20">
        <f>F32/E32*100</f>
        <v>100</v>
      </c>
      <c r="H32" s="147"/>
    </row>
    <row r="33" spans="1:8" ht="30" x14ac:dyDescent="0.25">
      <c r="A33" s="2"/>
      <c r="B33" s="139"/>
      <c r="C33" s="139"/>
      <c r="D33" s="21" t="s">
        <v>13</v>
      </c>
      <c r="E33" s="33">
        <v>0</v>
      </c>
      <c r="F33" s="33">
        <v>0</v>
      </c>
      <c r="G33" s="33">
        <v>0</v>
      </c>
      <c r="H33" s="147"/>
    </row>
    <row r="34" spans="1:8" ht="30" x14ac:dyDescent="0.25">
      <c r="A34" s="2"/>
      <c r="B34" s="139"/>
      <c r="C34" s="139"/>
      <c r="D34" s="21" t="s">
        <v>7</v>
      </c>
      <c r="E34" s="25" t="s">
        <v>69</v>
      </c>
      <c r="F34" s="25" t="s">
        <v>69</v>
      </c>
      <c r="G34" s="25" t="s">
        <v>69</v>
      </c>
      <c r="H34" s="147"/>
    </row>
    <row r="35" spans="1:8" ht="25.5" customHeight="1" x14ac:dyDescent="0.25">
      <c r="A35" s="2"/>
      <c r="B35" s="140"/>
      <c r="C35" s="140"/>
      <c r="D35" s="21" t="s">
        <v>8</v>
      </c>
      <c r="E35" s="25" t="s">
        <v>69</v>
      </c>
      <c r="F35" s="25" t="s">
        <v>69</v>
      </c>
      <c r="G35" s="25" t="s">
        <v>69</v>
      </c>
      <c r="H35" s="148"/>
    </row>
    <row r="36" spans="1:8" x14ac:dyDescent="0.25">
      <c r="H36" s="10"/>
    </row>
    <row r="37" spans="1:8" x14ac:dyDescent="0.25">
      <c r="H37" s="10"/>
    </row>
    <row r="38" spans="1:8" x14ac:dyDescent="0.25">
      <c r="H38" s="10"/>
    </row>
    <row r="39" spans="1:8" x14ac:dyDescent="0.25">
      <c r="H39" s="10"/>
    </row>
    <row r="40" spans="1:8" x14ac:dyDescent="0.25">
      <c r="H40" s="10"/>
    </row>
    <row r="41" spans="1:8" x14ac:dyDescent="0.25">
      <c r="H41" s="10"/>
    </row>
    <row r="42" spans="1:8" x14ac:dyDescent="0.25">
      <c r="H42" s="7"/>
    </row>
    <row r="43" spans="1:8" x14ac:dyDescent="0.25">
      <c r="H43" s="7"/>
    </row>
    <row r="44" spans="1:8" x14ac:dyDescent="0.25">
      <c r="H44" s="7"/>
    </row>
    <row r="45" spans="1:8" x14ac:dyDescent="0.25">
      <c r="H45" s="7"/>
    </row>
    <row r="46" spans="1:8" x14ac:dyDescent="0.25">
      <c r="H46" s="7"/>
    </row>
  </sheetData>
  <dataConsolidate/>
  <mergeCells count="20">
    <mergeCell ref="B6:B10"/>
    <mergeCell ref="C6:C10"/>
    <mergeCell ref="H6:H10"/>
    <mergeCell ref="A2:H2"/>
    <mergeCell ref="A3:H3"/>
    <mergeCell ref="B11:B15"/>
    <mergeCell ref="C11:C15"/>
    <mergeCell ref="H11:H15"/>
    <mergeCell ref="B16:B20"/>
    <mergeCell ref="C16:C20"/>
    <mergeCell ref="H16:H20"/>
    <mergeCell ref="B31:B35"/>
    <mergeCell ref="C31:C35"/>
    <mergeCell ref="H31:H35"/>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6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view="pageBreakPreview" topLeftCell="A4" zoomScale="70" zoomScaleNormal="90" zoomScaleSheetLayoutView="70" workbookViewId="0">
      <selection activeCell="F5" sqref="F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65" t="s">
        <v>5</v>
      </c>
      <c r="C6" s="265" t="s">
        <v>55</v>
      </c>
      <c r="D6" s="19" t="s">
        <v>3</v>
      </c>
      <c r="E6" s="33">
        <f>E7</f>
        <v>1888633.6</v>
      </c>
      <c r="F6" s="33">
        <f>F7</f>
        <v>1888633.6</v>
      </c>
      <c r="G6" s="20">
        <f>F6/E6*100</f>
        <v>100</v>
      </c>
      <c r="H6" s="141"/>
    </row>
    <row r="7" spans="1:15" ht="30" x14ac:dyDescent="0.25">
      <c r="A7" s="2"/>
      <c r="B7" s="266"/>
      <c r="C7" s="266"/>
      <c r="D7" s="21" t="s">
        <v>12</v>
      </c>
      <c r="E7" s="33">
        <f>E12+E17+E22+E27+E32</f>
        <v>1888633.6</v>
      </c>
      <c r="F7" s="33">
        <f>F12+F17+F22+F27+F32</f>
        <v>1888633.6</v>
      </c>
      <c r="G7" s="20">
        <f>F7/E7*100</f>
        <v>100</v>
      </c>
      <c r="H7" s="152"/>
    </row>
    <row r="8" spans="1:15" ht="30" x14ac:dyDescent="0.25">
      <c r="A8" s="2"/>
      <c r="B8" s="266"/>
      <c r="C8" s="266"/>
      <c r="D8" s="21" t="s">
        <v>13</v>
      </c>
      <c r="E8" s="33">
        <v>0</v>
      </c>
      <c r="F8" s="33">
        <v>0</v>
      </c>
      <c r="G8" s="33">
        <v>0</v>
      </c>
      <c r="H8" s="152"/>
    </row>
    <row r="9" spans="1:15" ht="30" x14ac:dyDescent="0.25">
      <c r="A9" s="2"/>
      <c r="B9" s="266"/>
      <c r="C9" s="266"/>
      <c r="D9" s="21" t="s">
        <v>7</v>
      </c>
      <c r="E9" s="33">
        <v>0</v>
      </c>
      <c r="F9" s="33">
        <v>0</v>
      </c>
      <c r="G9" s="33">
        <v>0</v>
      </c>
      <c r="H9" s="152"/>
    </row>
    <row r="10" spans="1:15" ht="30" x14ac:dyDescent="0.25">
      <c r="A10" s="2"/>
      <c r="B10" s="267"/>
      <c r="C10" s="267"/>
      <c r="D10" s="21" t="s">
        <v>8</v>
      </c>
      <c r="E10" s="35" t="s">
        <v>69</v>
      </c>
      <c r="F10" s="35" t="s">
        <v>69</v>
      </c>
      <c r="G10" s="35" t="s">
        <v>69</v>
      </c>
      <c r="H10" s="152"/>
    </row>
    <row r="11" spans="1:15" x14ac:dyDescent="0.25">
      <c r="A11" s="2"/>
      <c r="B11" s="138" t="s">
        <v>2</v>
      </c>
      <c r="C11" s="138" t="s">
        <v>62</v>
      </c>
      <c r="D11" s="19" t="s">
        <v>3</v>
      </c>
      <c r="E11" s="33">
        <f>SUM(E12:E13)</f>
        <v>100000</v>
      </c>
      <c r="F11" s="33">
        <f>SUM(F12:F13)</f>
        <v>100000</v>
      </c>
      <c r="G11" s="33">
        <f>F11/E11*100</f>
        <v>100</v>
      </c>
      <c r="H11" s="141" t="s">
        <v>121</v>
      </c>
    </row>
    <row r="12" spans="1:15" ht="30" x14ac:dyDescent="0.25">
      <c r="A12" s="2"/>
      <c r="B12" s="139"/>
      <c r="C12" s="139"/>
      <c r="D12" s="21" t="s">
        <v>12</v>
      </c>
      <c r="E12" s="33">
        <v>100000</v>
      </c>
      <c r="F12" s="33">
        <v>100000</v>
      </c>
      <c r="G12" s="33">
        <f>F12/E12*100</f>
        <v>100</v>
      </c>
      <c r="H12" s="142"/>
    </row>
    <row r="13" spans="1:15" ht="30" x14ac:dyDescent="0.25">
      <c r="A13" s="2"/>
      <c r="B13" s="139"/>
      <c r="C13" s="139"/>
      <c r="D13" s="21" t="s">
        <v>13</v>
      </c>
      <c r="E13" s="33">
        <v>0</v>
      </c>
      <c r="F13" s="33">
        <v>0</v>
      </c>
      <c r="G13" s="33">
        <v>0</v>
      </c>
      <c r="H13" s="142"/>
    </row>
    <row r="14" spans="1:15" ht="30" x14ac:dyDescent="0.25">
      <c r="A14" s="2"/>
      <c r="B14" s="139"/>
      <c r="C14" s="139"/>
      <c r="D14" s="21" t="s">
        <v>7</v>
      </c>
      <c r="E14" s="35" t="s">
        <v>69</v>
      </c>
      <c r="F14" s="35" t="s">
        <v>69</v>
      </c>
      <c r="G14" s="35" t="s">
        <v>69</v>
      </c>
      <c r="H14" s="142"/>
    </row>
    <row r="15" spans="1:15" ht="24.75" customHeight="1" x14ac:dyDescent="0.25">
      <c r="A15" s="2"/>
      <c r="B15" s="140"/>
      <c r="C15" s="140"/>
      <c r="D15" s="21" t="s">
        <v>8</v>
      </c>
      <c r="E15" s="35" t="s">
        <v>69</v>
      </c>
      <c r="F15" s="35" t="s">
        <v>69</v>
      </c>
      <c r="G15" s="35" t="s">
        <v>69</v>
      </c>
      <c r="H15" s="143"/>
    </row>
    <row r="16" spans="1:15" x14ac:dyDescent="0.25">
      <c r="A16" s="2"/>
      <c r="B16" s="138" t="s">
        <v>2</v>
      </c>
      <c r="C16" s="138" t="s">
        <v>63</v>
      </c>
      <c r="D16" s="19" t="s">
        <v>3</v>
      </c>
      <c r="E16" s="20">
        <f>E17</f>
        <v>339000</v>
      </c>
      <c r="F16" s="20">
        <f>F17</f>
        <v>339000</v>
      </c>
      <c r="G16" s="33">
        <f>F16/E16*100</f>
        <v>100</v>
      </c>
      <c r="H16" s="141" t="s">
        <v>120</v>
      </c>
    </row>
    <row r="17" spans="1:8" ht="30" x14ac:dyDescent="0.25">
      <c r="A17" s="2"/>
      <c r="B17" s="139"/>
      <c r="C17" s="139"/>
      <c r="D17" s="21" t="s">
        <v>12</v>
      </c>
      <c r="E17" s="20">
        <v>339000</v>
      </c>
      <c r="F17" s="20">
        <v>339000</v>
      </c>
      <c r="G17" s="33">
        <f>F17/E17*100</f>
        <v>100</v>
      </c>
      <c r="H17" s="177"/>
    </row>
    <row r="18" spans="1:8" ht="30" x14ac:dyDescent="0.25">
      <c r="A18" s="2"/>
      <c r="B18" s="139"/>
      <c r="C18" s="139"/>
      <c r="D18" s="21" t="s">
        <v>13</v>
      </c>
      <c r="E18" s="33">
        <v>0</v>
      </c>
      <c r="F18" s="33">
        <v>0</v>
      </c>
      <c r="G18" s="33">
        <v>0</v>
      </c>
      <c r="H18" s="177"/>
    </row>
    <row r="19" spans="1:8" ht="30" x14ac:dyDescent="0.25">
      <c r="A19" s="2"/>
      <c r="B19" s="139"/>
      <c r="C19" s="139"/>
      <c r="D19" s="21" t="s">
        <v>7</v>
      </c>
      <c r="E19" s="25" t="s">
        <v>69</v>
      </c>
      <c r="F19" s="25" t="s">
        <v>69</v>
      </c>
      <c r="G19" s="25" t="s">
        <v>69</v>
      </c>
      <c r="H19" s="177"/>
    </row>
    <row r="20" spans="1:8" ht="29.25" customHeight="1" x14ac:dyDescent="0.25">
      <c r="A20" s="2"/>
      <c r="B20" s="140"/>
      <c r="C20" s="140"/>
      <c r="D20" s="21" t="s">
        <v>8</v>
      </c>
      <c r="E20" s="25" t="s">
        <v>69</v>
      </c>
      <c r="F20" s="25" t="s">
        <v>69</v>
      </c>
      <c r="G20" s="25" t="s">
        <v>69</v>
      </c>
      <c r="H20" s="178"/>
    </row>
    <row r="21" spans="1:8" ht="15.75" customHeight="1" x14ac:dyDescent="0.25">
      <c r="A21" s="2"/>
      <c r="B21" s="138" t="s">
        <v>2</v>
      </c>
      <c r="C21" s="138" t="s">
        <v>64</v>
      </c>
      <c r="D21" s="19" t="s">
        <v>3</v>
      </c>
      <c r="E21" s="33">
        <f>E22</f>
        <v>0</v>
      </c>
      <c r="F21" s="33">
        <f>F22</f>
        <v>0</v>
      </c>
      <c r="G21" s="33">
        <v>0</v>
      </c>
      <c r="H21" s="141"/>
    </row>
    <row r="22" spans="1:8" ht="30" x14ac:dyDescent="0.25">
      <c r="A22" s="2"/>
      <c r="B22" s="139"/>
      <c r="C22" s="139"/>
      <c r="D22" s="21" t="s">
        <v>12</v>
      </c>
      <c r="E22" s="33">
        <v>0</v>
      </c>
      <c r="F22" s="33">
        <v>0</v>
      </c>
      <c r="G22" s="33">
        <v>0</v>
      </c>
      <c r="H22" s="152"/>
    </row>
    <row r="23" spans="1:8" ht="30" x14ac:dyDescent="0.25">
      <c r="A23" s="2"/>
      <c r="B23" s="139"/>
      <c r="C23" s="139"/>
      <c r="D23" s="21" t="s">
        <v>13</v>
      </c>
      <c r="E23" s="33">
        <v>0</v>
      </c>
      <c r="F23" s="33">
        <v>0</v>
      </c>
      <c r="G23" s="33">
        <v>0</v>
      </c>
      <c r="H23" s="152"/>
    </row>
    <row r="24" spans="1:8" ht="30" x14ac:dyDescent="0.25">
      <c r="A24" s="2"/>
      <c r="B24" s="139"/>
      <c r="C24" s="139"/>
      <c r="D24" s="21" t="s">
        <v>7</v>
      </c>
      <c r="E24" s="35" t="s">
        <v>69</v>
      </c>
      <c r="F24" s="35" t="s">
        <v>69</v>
      </c>
      <c r="G24" s="35" t="s">
        <v>69</v>
      </c>
      <c r="H24" s="152"/>
    </row>
    <row r="25" spans="1:8" ht="63" customHeight="1" x14ac:dyDescent="0.25">
      <c r="A25" s="2"/>
      <c r="B25" s="140"/>
      <c r="C25" s="140"/>
      <c r="D25" s="21" t="s">
        <v>8</v>
      </c>
      <c r="E25" s="35" t="s">
        <v>69</v>
      </c>
      <c r="F25" s="35" t="s">
        <v>69</v>
      </c>
      <c r="G25" s="35" t="s">
        <v>69</v>
      </c>
      <c r="H25" s="203"/>
    </row>
    <row r="26" spans="1:8" ht="17.25" customHeight="1" x14ac:dyDescent="0.25">
      <c r="A26" s="2"/>
      <c r="B26" s="138" t="s">
        <v>2</v>
      </c>
      <c r="C26" s="138" t="s">
        <v>71</v>
      </c>
      <c r="D26" s="19" t="s">
        <v>3</v>
      </c>
      <c r="E26" s="20">
        <f>E27</f>
        <v>0</v>
      </c>
      <c r="F26" s="20">
        <f>F27</f>
        <v>0</v>
      </c>
      <c r="G26" s="33">
        <v>0</v>
      </c>
      <c r="H26" s="133"/>
    </row>
    <row r="27" spans="1:8" ht="30.75" customHeight="1" x14ac:dyDescent="0.25">
      <c r="A27" s="2"/>
      <c r="B27" s="139"/>
      <c r="C27" s="139"/>
      <c r="D27" s="21" t="s">
        <v>12</v>
      </c>
      <c r="E27" s="20">
        <v>0</v>
      </c>
      <c r="F27" s="20">
        <v>0</v>
      </c>
      <c r="G27" s="33">
        <v>0</v>
      </c>
      <c r="H27" s="147"/>
    </row>
    <row r="28" spans="1:8" ht="30" customHeight="1" x14ac:dyDescent="0.25">
      <c r="A28" s="2"/>
      <c r="B28" s="139"/>
      <c r="C28" s="139"/>
      <c r="D28" s="21" t="s">
        <v>13</v>
      </c>
      <c r="E28" s="33">
        <v>0</v>
      </c>
      <c r="F28" s="33">
        <v>0</v>
      </c>
      <c r="G28" s="33">
        <v>0</v>
      </c>
      <c r="H28" s="147"/>
    </row>
    <row r="29" spans="1:8" ht="35.25" customHeight="1" x14ac:dyDescent="0.25">
      <c r="A29" s="2"/>
      <c r="B29" s="139"/>
      <c r="C29" s="139"/>
      <c r="D29" s="21" t="s">
        <v>7</v>
      </c>
      <c r="E29" s="25" t="s">
        <v>69</v>
      </c>
      <c r="F29" s="25" t="s">
        <v>69</v>
      </c>
      <c r="G29" s="25" t="s">
        <v>69</v>
      </c>
      <c r="H29" s="147"/>
    </row>
    <row r="30" spans="1:8" ht="44.25" customHeight="1" x14ac:dyDescent="0.25">
      <c r="A30" s="2"/>
      <c r="B30" s="140"/>
      <c r="C30" s="140"/>
      <c r="D30" s="21" t="s">
        <v>8</v>
      </c>
      <c r="E30" s="25" t="s">
        <v>69</v>
      </c>
      <c r="F30" s="25" t="s">
        <v>69</v>
      </c>
      <c r="G30" s="25" t="s">
        <v>69</v>
      </c>
      <c r="H30" s="148"/>
    </row>
    <row r="31" spans="1:8" x14ac:dyDescent="0.25">
      <c r="A31" s="2"/>
      <c r="B31" s="138" t="s">
        <v>2</v>
      </c>
      <c r="C31" s="138" t="s">
        <v>103</v>
      </c>
      <c r="D31" s="19" t="s">
        <v>3</v>
      </c>
      <c r="E31" s="20">
        <f>E32</f>
        <v>1449633.6</v>
      </c>
      <c r="F31" s="20">
        <f>F32</f>
        <v>1449633.6</v>
      </c>
      <c r="G31" s="33">
        <f>F31/E31*100</f>
        <v>100</v>
      </c>
      <c r="H31" s="252" t="s">
        <v>119</v>
      </c>
    </row>
    <row r="32" spans="1:8" ht="30" x14ac:dyDescent="0.25">
      <c r="A32" s="2"/>
      <c r="B32" s="139"/>
      <c r="C32" s="139"/>
      <c r="D32" s="21" t="s">
        <v>12</v>
      </c>
      <c r="E32" s="20">
        <v>1449633.6</v>
      </c>
      <c r="F32" s="20">
        <v>1449633.6</v>
      </c>
      <c r="G32" s="33">
        <f>F32/E32*100</f>
        <v>100</v>
      </c>
      <c r="H32" s="253"/>
    </row>
    <row r="33" spans="1:8" ht="30" x14ac:dyDescent="0.25">
      <c r="A33" s="2"/>
      <c r="B33" s="139"/>
      <c r="C33" s="139"/>
      <c r="D33" s="21" t="s">
        <v>13</v>
      </c>
      <c r="E33" s="33">
        <v>0</v>
      </c>
      <c r="F33" s="33">
        <v>0</v>
      </c>
      <c r="G33" s="33">
        <v>0</v>
      </c>
      <c r="H33" s="253"/>
    </row>
    <row r="34" spans="1:8" ht="30" x14ac:dyDescent="0.25">
      <c r="A34" s="2"/>
      <c r="B34" s="139"/>
      <c r="C34" s="139"/>
      <c r="D34" s="21" t="s">
        <v>7</v>
      </c>
      <c r="E34" s="25" t="s">
        <v>69</v>
      </c>
      <c r="F34" s="25" t="s">
        <v>69</v>
      </c>
      <c r="G34" s="25" t="s">
        <v>69</v>
      </c>
      <c r="H34" s="253"/>
    </row>
    <row r="35" spans="1:8" ht="30" x14ac:dyDescent="0.25">
      <c r="A35" s="2"/>
      <c r="B35" s="140"/>
      <c r="C35" s="140"/>
      <c r="D35" s="21" t="s">
        <v>8</v>
      </c>
      <c r="E35" s="25" t="s">
        <v>69</v>
      </c>
      <c r="F35" s="25" t="s">
        <v>69</v>
      </c>
      <c r="G35" s="25" t="s">
        <v>69</v>
      </c>
      <c r="H35" s="254"/>
    </row>
  </sheetData>
  <dataConsolidate/>
  <mergeCells count="20">
    <mergeCell ref="B6:B10"/>
    <mergeCell ref="C6:C10"/>
    <mergeCell ref="H6:H10"/>
    <mergeCell ref="A2:H2"/>
    <mergeCell ref="A3:H3"/>
    <mergeCell ref="B11:B15"/>
    <mergeCell ref="C11:C15"/>
    <mergeCell ref="H11:H15"/>
    <mergeCell ref="B16:B20"/>
    <mergeCell ref="C16:C20"/>
    <mergeCell ref="H16:H20"/>
    <mergeCell ref="B31:B35"/>
    <mergeCell ref="C31:C35"/>
    <mergeCell ref="H31:H35"/>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6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view="pageBreakPreview" topLeftCell="A22" zoomScale="70" zoomScaleNormal="90" zoomScaleSheetLayoutView="70" workbookViewId="0">
      <selection activeCell="F5" sqref="F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6.5" customHeight="1"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46.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65" t="s">
        <v>5</v>
      </c>
      <c r="C6" s="265" t="s">
        <v>87</v>
      </c>
      <c r="D6" s="19" t="s">
        <v>3</v>
      </c>
      <c r="E6" s="33">
        <f>E7+E8</f>
        <v>50536</v>
      </c>
      <c r="F6" s="33">
        <f>F7+F8</f>
        <v>50536</v>
      </c>
      <c r="G6" s="33">
        <f>F6/E6*100</f>
        <v>100</v>
      </c>
      <c r="H6" s="141" t="s">
        <v>35</v>
      </c>
    </row>
    <row r="7" spans="1:15" ht="30" x14ac:dyDescent="0.25">
      <c r="A7" s="2"/>
      <c r="B7" s="266"/>
      <c r="C7" s="266"/>
      <c r="D7" s="21" t="s">
        <v>12</v>
      </c>
      <c r="E7" s="33">
        <f>E12+E17+E22+E27</f>
        <v>50536</v>
      </c>
      <c r="F7" s="33">
        <f>F12+F17+F22+F27</f>
        <v>50536</v>
      </c>
      <c r="G7" s="33">
        <f>F7/E7*100</f>
        <v>100</v>
      </c>
      <c r="H7" s="152"/>
    </row>
    <row r="8" spans="1:15" ht="30" x14ac:dyDescent="0.25">
      <c r="A8" s="2"/>
      <c r="B8" s="266"/>
      <c r="C8" s="266"/>
      <c r="D8" s="21" t="s">
        <v>13</v>
      </c>
      <c r="E8" s="33">
        <v>0</v>
      </c>
      <c r="F8" s="33">
        <v>0</v>
      </c>
      <c r="G8" s="33">
        <v>0</v>
      </c>
      <c r="H8" s="152"/>
    </row>
    <row r="9" spans="1:15" ht="30" x14ac:dyDescent="0.25">
      <c r="A9" s="2"/>
      <c r="B9" s="266"/>
      <c r="C9" s="266"/>
      <c r="D9" s="21" t="s">
        <v>7</v>
      </c>
      <c r="E9" s="33">
        <v>0</v>
      </c>
      <c r="F9" s="33">
        <v>0</v>
      </c>
      <c r="G9" s="33">
        <v>0</v>
      </c>
      <c r="H9" s="152"/>
    </row>
    <row r="10" spans="1:15" ht="30" x14ac:dyDescent="0.25">
      <c r="A10" s="2"/>
      <c r="B10" s="267"/>
      <c r="C10" s="267"/>
      <c r="D10" s="21" t="s">
        <v>8</v>
      </c>
      <c r="E10" s="25" t="s">
        <v>69</v>
      </c>
      <c r="F10" s="25" t="s">
        <v>69</v>
      </c>
      <c r="G10" s="25" t="s">
        <v>69</v>
      </c>
      <c r="H10" s="203"/>
    </row>
    <row r="11" spans="1:15" x14ac:dyDescent="0.25">
      <c r="A11" s="2"/>
      <c r="B11" s="138" t="s">
        <v>2</v>
      </c>
      <c r="C11" s="138" t="s">
        <v>84</v>
      </c>
      <c r="D11" s="19" t="s">
        <v>3</v>
      </c>
      <c r="E11" s="20">
        <f>E12</f>
        <v>5380</v>
      </c>
      <c r="F11" s="20">
        <f>F12</f>
        <v>5380</v>
      </c>
      <c r="G11" s="33">
        <f>F11/E11*100</f>
        <v>100</v>
      </c>
      <c r="H11" s="133" t="s">
        <v>118</v>
      </c>
    </row>
    <row r="12" spans="1:15" ht="30" x14ac:dyDescent="0.25">
      <c r="A12" s="2"/>
      <c r="B12" s="139"/>
      <c r="C12" s="139"/>
      <c r="D12" s="21" t="s">
        <v>12</v>
      </c>
      <c r="E12" s="33">
        <v>5380</v>
      </c>
      <c r="F12" s="33">
        <v>5380</v>
      </c>
      <c r="G12" s="33">
        <f>F12/E12*100</f>
        <v>100</v>
      </c>
      <c r="H12" s="147"/>
    </row>
    <row r="13" spans="1:15" ht="30" x14ac:dyDescent="0.25">
      <c r="A13" s="2"/>
      <c r="B13" s="139"/>
      <c r="C13" s="139"/>
      <c r="D13" s="21" t="s">
        <v>13</v>
      </c>
      <c r="E13" s="33">
        <v>0</v>
      </c>
      <c r="F13" s="33">
        <v>0</v>
      </c>
      <c r="G13" s="33">
        <v>0</v>
      </c>
      <c r="H13" s="147"/>
    </row>
    <row r="14" spans="1:15" ht="30" x14ac:dyDescent="0.25">
      <c r="A14" s="2"/>
      <c r="B14" s="139"/>
      <c r="C14" s="139"/>
      <c r="D14" s="21" t="s">
        <v>7</v>
      </c>
      <c r="E14" s="25" t="s">
        <v>69</v>
      </c>
      <c r="F14" s="25" t="s">
        <v>69</v>
      </c>
      <c r="G14" s="25" t="s">
        <v>69</v>
      </c>
      <c r="H14" s="147"/>
    </row>
    <row r="15" spans="1:15" ht="27.75" customHeight="1" x14ac:dyDescent="0.25">
      <c r="A15" s="2"/>
      <c r="B15" s="140"/>
      <c r="C15" s="140"/>
      <c r="D15" s="21" t="s">
        <v>8</v>
      </c>
      <c r="E15" s="25" t="s">
        <v>69</v>
      </c>
      <c r="F15" s="25" t="s">
        <v>69</v>
      </c>
      <c r="G15" s="25" t="s">
        <v>69</v>
      </c>
      <c r="H15" s="148"/>
    </row>
    <row r="16" spans="1:15" x14ac:dyDescent="0.25">
      <c r="A16" s="2"/>
      <c r="B16" s="138" t="s">
        <v>2</v>
      </c>
      <c r="C16" s="138" t="s">
        <v>85</v>
      </c>
      <c r="D16" s="19" t="s">
        <v>3</v>
      </c>
      <c r="E16" s="20">
        <f>E17</f>
        <v>4888</v>
      </c>
      <c r="F16" s="20">
        <f>F17</f>
        <v>4888</v>
      </c>
      <c r="G16" s="20">
        <f>F16/E16*100</f>
        <v>100</v>
      </c>
      <c r="H16" s="133" t="s">
        <v>117</v>
      </c>
    </row>
    <row r="17" spans="1:8" ht="30" x14ac:dyDescent="0.25">
      <c r="A17" s="2"/>
      <c r="B17" s="139"/>
      <c r="C17" s="139"/>
      <c r="D17" s="21" t="s">
        <v>12</v>
      </c>
      <c r="E17" s="20">
        <v>4888</v>
      </c>
      <c r="F17" s="20">
        <v>4888</v>
      </c>
      <c r="G17" s="20">
        <f>F17/E17*100</f>
        <v>100</v>
      </c>
      <c r="H17" s="147"/>
    </row>
    <row r="18" spans="1:8" ht="30" x14ac:dyDescent="0.25">
      <c r="A18" s="2"/>
      <c r="B18" s="139"/>
      <c r="C18" s="139"/>
      <c r="D18" s="21" t="s">
        <v>13</v>
      </c>
      <c r="E18" s="33">
        <v>0</v>
      </c>
      <c r="F18" s="33">
        <v>0</v>
      </c>
      <c r="G18" s="20">
        <v>0</v>
      </c>
      <c r="H18" s="147"/>
    </row>
    <row r="19" spans="1:8" ht="30" x14ac:dyDescent="0.25">
      <c r="A19" s="2"/>
      <c r="B19" s="139"/>
      <c r="C19" s="139"/>
      <c r="D19" s="21" t="s">
        <v>7</v>
      </c>
      <c r="E19" s="25" t="s">
        <v>69</v>
      </c>
      <c r="F19" s="25" t="s">
        <v>69</v>
      </c>
      <c r="G19" s="25" t="s">
        <v>69</v>
      </c>
      <c r="H19" s="147"/>
    </row>
    <row r="20" spans="1:8" ht="147" customHeight="1" x14ac:dyDescent="0.25">
      <c r="A20" s="2"/>
      <c r="B20" s="140"/>
      <c r="C20" s="140"/>
      <c r="D20" s="21" t="s">
        <v>8</v>
      </c>
      <c r="E20" s="25" t="s">
        <v>69</v>
      </c>
      <c r="F20" s="25" t="s">
        <v>69</v>
      </c>
      <c r="G20" s="25" t="s">
        <v>69</v>
      </c>
      <c r="H20" s="148"/>
    </row>
    <row r="21" spans="1:8" ht="18" customHeight="1" x14ac:dyDescent="0.25">
      <c r="A21" s="2"/>
      <c r="B21" s="138" t="s">
        <v>2</v>
      </c>
      <c r="C21" s="138" t="s">
        <v>86</v>
      </c>
      <c r="D21" s="19" t="s">
        <v>3</v>
      </c>
      <c r="E21" s="20">
        <f>E22</f>
        <v>20000</v>
      </c>
      <c r="F21" s="20">
        <f>F22</f>
        <v>20000</v>
      </c>
      <c r="G21" s="20">
        <f>F21/E21*100</f>
        <v>100</v>
      </c>
      <c r="H21" s="133" t="s">
        <v>116</v>
      </c>
    </row>
    <row r="22" spans="1:8" ht="33" customHeight="1" x14ac:dyDescent="0.25">
      <c r="A22" s="2"/>
      <c r="B22" s="139"/>
      <c r="C22" s="139"/>
      <c r="D22" s="21" t="s">
        <v>12</v>
      </c>
      <c r="E22" s="33">
        <v>20000</v>
      </c>
      <c r="F22" s="33">
        <v>20000</v>
      </c>
      <c r="G22" s="20">
        <f>F22/E22*100</f>
        <v>100</v>
      </c>
      <c r="H22" s="147"/>
    </row>
    <row r="23" spans="1:8" ht="33" customHeight="1" x14ac:dyDescent="0.25">
      <c r="A23" s="2"/>
      <c r="B23" s="139"/>
      <c r="C23" s="139"/>
      <c r="D23" s="21" t="s">
        <v>13</v>
      </c>
      <c r="E23" s="33">
        <v>0</v>
      </c>
      <c r="F23" s="33">
        <v>0</v>
      </c>
      <c r="G23" s="20">
        <v>0</v>
      </c>
      <c r="H23" s="147"/>
    </row>
    <row r="24" spans="1:8" ht="33" customHeight="1" x14ac:dyDescent="0.25">
      <c r="A24" s="2"/>
      <c r="B24" s="139"/>
      <c r="C24" s="139"/>
      <c r="D24" s="21" t="s">
        <v>7</v>
      </c>
      <c r="E24" s="25" t="s">
        <v>69</v>
      </c>
      <c r="F24" s="25" t="s">
        <v>69</v>
      </c>
      <c r="G24" s="25" t="s">
        <v>69</v>
      </c>
      <c r="H24" s="147"/>
    </row>
    <row r="25" spans="1:8" ht="158.25" customHeight="1" x14ac:dyDescent="0.25">
      <c r="A25" s="2"/>
      <c r="B25" s="140"/>
      <c r="C25" s="140"/>
      <c r="D25" s="21" t="s">
        <v>8</v>
      </c>
      <c r="E25" s="25" t="s">
        <v>69</v>
      </c>
      <c r="F25" s="25" t="s">
        <v>69</v>
      </c>
      <c r="G25" s="25" t="s">
        <v>69</v>
      </c>
      <c r="H25" s="148"/>
    </row>
    <row r="26" spans="1:8" ht="17.25" customHeight="1" x14ac:dyDescent="0.25">
      <c r="A26" s="2"/>
      <c r="B26" s="138" t="s">
        <v>2</v>
      </c>
      <c r="C26" s="138" t="s">
        <v>96</v>
      </c>
      <c r="D26" s="19" t="s">
        <v>3</v>
      </c>
      <c r="E26" s="20">
        <f>E27</f>
        <v>20268</v>
      </c>
      <c r="F26" s="20">
        <f>F27</f>
        <v>20268</v>
      </c>
      <c r="G26" s="33">
        <f>F26/E26*100</f>
        <v>100</v>
      </c>
      <c r="H26" s="133" t="s">
        <v>115</v>
      </c>
    </row>
    <row r="27" spans="1:8" ht="28.5" customHeight="1" x14ac:dyDescent="0.25">
      <c r="A27" s="2"/>
      <c r="B27" s="139"/>
      <c r="C27" s="139"/>
      <c r="D27" s="21" t="s">
        <v>12</v>
      </c>
      <c r="E27" s="33">
        <v>20268</v>
      </c>
      <c r="F27" s="33">
        <v>20268</v>
      </c>
      <c r="G27" s="33">
        <f>F27/E27*100</f>
        <v>100</v>
      </c>
      <c r="H27" s="147"/>
    </row>
    <row r="28" spans="1:8" ht="28.5" customHeight="1" x14ac:dyDescent="0.25">
      <c r="A28" s="2"/>
      <c r="B28" s="139"/>
      <c r="C28" s="139"/>
      <c r="D28" s="21" t="s">
        <v>13</v>
      </c>
      <c r="E28" s="33">
        <v>0</v>
      </c>
      <c r="F28" s="33">
        <v>0</v>
      </c>
      <c r="G28" s="20">
        <v>0</v>
      </c>
      <c r="H28" s="147"/>
    </row>
    <row r="29" spans="1:8" ht="28.5" customHeight="1" x14ac:dyDescent="0.25">
      <c r="A29" s="2"/>
      <c r="B29" s="139"/>
      <c r="C29" s="139"/>
      <c r="D29" s="21" t="s">
        <v>7</v>
      </c>
      <c r="E29" s="25" t="s">
        <v>69</v>
      </c>
      <c r="F29" s="25" t="s">
        <v>69</v>
      </c>
      <c r="G29" s="25" t="s">
        <v>69</v>
      </c>
      <c r="H29" s="147"/>
    </row>
    <row r="30" spans="1:8" ht="28.5" customHeight="1" x14ac:dyDescent="0.25">
      <c r="A30" s="2"/>
      <c r="B30" s="140"/>
      <c r="C30" s="140"/>
      <c r="D30" s="21" t="s">
        <v>8</v>
      </c>
      <c r="E30" s="25" t="s">
        <v>69</v>
      </c>
      <c r="F30" s="25" t="s">
        <v>69</v>
      </c>
      <c r="G30" s="25" t="s">
        <v>69</v>
      </c>
      <c r="H30" s="148"/>
    </row>
    <row r="31" spans="1:8" x14ac:dyDescent="0.25">
      <c r="H31" s="7"/>
    </row>
    <row r="32" spans="1:8" x14ac:dyDescent="0.25">
      <c r="H32" s="7"/>
    </row>
    <row r="33" spans="8:8" x14ac:dyDescent="0.25">
      <c r="H33" s="7"/>
    </row>
  </sheetData>
  <dataConsolidate/>
  <mergeCells count="17">
    <mergeCell ref="B6:B10"/>
    <mergeCell ref="C6:C10"/>
    <mergeCell ref="H6:H10"/>
    <mergeCell ref="A2:H2"/>
    <mergeCell ref="A3:H3"/>
    <mergeCell ref="B11:B15"/>
    <mergeCell ref="C11:C15"/>
    <mergeCell ref="H11:H15"/>
    <mergeCell ref="B16:B20"/>
    <mergeCell ref="C16:C20"/>
    <mergeCell ref="H16:H20"/>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6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view="pageBreakPreview" zoomScale="70" zoomScaleNormal="90" zoomScaleSheetLayoutView="70" workbookViewId="0">
      <selection activeCell="H31" sqref="H31:H3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65" t="s">
        <v>5</v>
      </c>
      <c r="C6" s="265" t="s">
        <v>104</v>
      </c>
      <c r="D6" s="19" t="s">
        <v>3</v>
      </c>
      <c r="E6" s="33">
        <f>E7+E8</f>
        <v>7122840.7000000002</v>
      </c>
      <c r="F6" s="33">
        <f>F7+F8</f>
        <v>7122840.7000000002</v>
      </c>
      <c r="G6" s="33">
        <f>F6/E6*100</f>
        <v>100</v>
      </c>
      <c r="H6" s="141" t="s">
        <v>35</v>
      </c>
    </row>
    <row r="7" spans="1:15" ht="30" x14ac:dyDescent="0.25">
      <c r="A7" s="2"/>
      <c r="B7" s="266"/>
      <c r="C7" s="266"/>
      <c r="D7" s="21" t="s">
        <v>12</v>
      </c>
      <c r="E7" s="33">
        <f>E12+E17+E22+E27+E32</f>
        <v>7122840.7000000002</v>
      </c>
      <c r="F7" s="33">
        <f>F12+F17+F22+F27+F32</f>
        <v>7122840.7000000002</v>
      </c>
      <c r="G7" s="33">
        <f>F7/E7*100</f>
        <v>100</v>
      </c>
      <c r="H7" s="152"/>
    </row>
    <row r="8" spans="1:15" ht="30" x14ac:dyDescent="0.25">
      <c r="A8" s="2"/>
      <c r="B8" s="266"/>
      <c r="C8" s="266"/>
      <c r="D8" s="21" t="s">
        <v>13</v>
      </c>
      <c r="E8" s="33">
        <v>0</v>
      </c>
      <c r="F8" s="33">
        <v>0</v>
      </c>
      <c r="G8" s="33">
        <v>0</v>
      </c>
      <c r="H8" s="152"/>
    </row>
    <row r="9" spans="1:15" ht="30" x14ac:dyDescent="0.25">
      <c r="A9" s="2"/>
      <c r="B9" s="266"/>
      <c r="C9" s="266"/>
      <c r="D9" s="21" t="s">
        <v>7</v>
      </c>
      <c r="E9" s="33">
        <v>0</v>
      </c>
      <c r="F9" s="33">
        <v>0</v>
      </c>
      <c r="G9" s="33">
        <v>0</v>
      </c>
      <c r="H9" s="152"/>
    </row>
    <row r="10" spans="1:15" ht="30" x14ac:dyDescent="0.25">
      <c r="A10" s="2"/>
      <c r="B10" s="267"/>
      <c r="C10" s="267"/>
      <c r="D10" s="21" t="s">
        <v>8</v>
      </c>
      <c r="E10" s="33"/>
      <c r="F10" s="33"/>
      <c r="G10" s="33"/>
      <c r="H10" s="203"/>
    </row>
    <row r="11" spans="1:15" ht="17.25" customHeight="1" x14ac:dyDescent="0.25">
      <c r="A11" s="2"/>
      <c r="B11" s="138" t="s">
        <v>2</v>
      </c>
      <c r="C11" s="138" t="s">
        <v>105</v>
      </c>
      <c r="D11" s="19" t="s">
        <v>3</v>
      </c>
      <c r="E11" s="20">
        <f>E12</f>
        <v>277026.11</v>
      </c>
      <c r="F11" s="20">
        <f>F12</f>
        <v>277026.11</v>
      </c>
      <c r="G11" s="20">
        <f>F11/E11*100</f>
        <v>100</v>
      </c>
      <c r="H11" s="133" t="s">
        <v>155</v>
      </c>
    </row>
    <row r="12" spans="1:15" ht="28.5" customHeight="1" x14ac:dyDescent="0.25">
      <c r="A12" s="2"/>
      <c r="B12" s="139"/>
      <c r="C12" s="139"/>
      <c r="D12" s="21" t="s">
        <v>12</v>
      </c>
      <c r="E12" s="33">
        <v>277026.11</v>
      </c>
      <c r="F12" s="33">
        <v>277026.11</v>
      </c>
      <c r="G12" s="20">
        <f>F12/E12*100</f>
        <v>100</v>
      </c>
      <c r="H12" s="147"/>
    </row>
    <row r="13" spans="1:15" ht="28.5" customHeight="1" x14ac:dyDescent="0.25">
      <c r="A13" s="2"/>
      <c r="B13" s="139"/>
      <c r="C13" s="139"/>
      <c r="D13" s="21" t="s">
        <v>13</v>
      </c>
      <c r="E13" s="33">
        <v>0</v>
      </c>
      <c r="F13" s="33">
        <v>0</v>
      </c>
      <c r="G13" s="20">
        <v>0</v>
      </c>
      <c r="H13" s="147"/>
    </row>
    <row r="14" spans="1:15" ht="28.5" customHeight="1" x14ac:dyDescent="0.25">
      <c r="A14" s="2"/>
      <c r="B14" s="139"/>
      <c r="C14" s="139"/>
      <c r="D14" s="21" t="s">
        <v>7</v>
      </c>
      <c r="E14" s="25" t="s">
        <v>69</v>
      </c>
      <c r="F14" s="25" t="s">
        <v>69</v>
      </c>
      <c r="G14" s="25" t="s">
        <v>69</v>
      </c>
      <c r="H14" s="147"/>
    </row>
    <row r="15" spans="1:15" ht="28.5" customHeight="1" x14ac:dyDescent="0.25">
      <c r="A15" s="2"/>
      <c r="B15" s="140"/>
      <c r="C15" s="140"/>
      <c r="D15" s="21" t="s">
        <v>8</v>
      </c>
      <c r="E15" s="25" t="s">
        <v>69</v>
      </c>
      <c r="F15" s="25" t="s">
        <v>69</v>
      </c>
      <c r="G15" s="25" t="s">
        <v>69</v>
      </c>
      <c r="H15" s="148"/>
    </row>
    <row r="16" spans="1:15" x14ac:dyDescent="0.25">
      <c r="A16" s="2"/>
      <c r="B16" s="138" t="s">
        <v>2</v>
      </c>
      <c r="C16" s="138" t="s">
        <v>106</v>
      </c>
      <c r="D16" s="19" t="s">
        <v>3</v>
      </c>
      <c r="E16" s="20">
        <f>E17</f>
        <v>50996.3</v>
      </c>
      <c r="F16" s="20">
        <f>F17</f>
        <v>50996.3</v>
      </c>
      <c r="G16" s="20">
        <f>F16/E16*100</f>
        <v>100</v>
      </c>
      <c r="H16" s="133" t="s">
        <v>152</v>
      </c>
    </row>
    <row r="17" spans="1:8" ht="28.5" customHeight="1" x14ac:dyDescent="0.25">
      <c r="A17" s="2"/>
      <c r="B17" s="139"/>
      <c r="C17" s="139"/>
      <c r="D17" s="21" t="s">
        <v>12</v>
      </c>
      <c r="E17" s="33">
        <v>50996.3</v>
      </c>
      <c r="F17" s="33">
        <v>50996.3</v>
      </c>
      <c r="G17" s="20">
        <f>F17/E17*100</f>
        <v>100</v>
      </c>
      <c r="H17" s="147"/>
    </row>
    <row r="18" spans="1:8" ht="28.5" customHeight="1" x14ac:dyDescent="0.25">
      <c r="A18" s="2"/>
      <c r="B18" s="139"/>
      <c r="C18" s="139"/>
      <c r="D18" s="21" t="s">
        <v>13</v>
      </c>
      <c r="E18" s="33">
        <v>0</v>
      </c>
      <c r="F18" s="33">
        <v>0</v>
      </c>
      <c r="G18" s="20">
        <v>0</v>
      </c>
      <c r="H18" s="147"/>
    </row>
    <row r="19" spans="1:8" ht="28.5" customHeight="1" x14ac:dyDescent="0.25">
      <c r="A19" s="2"/>
      <c r="B19" s="139"/>
      <c r="C19" s="139"/>
      <c r="D19" s="21" t="s">
        <v>7</v>
      </c>
      <c r="E19" s="25" t="s">
        <v>69</v>
      </c>
      <c r="F19" s="25" t="s">
        <v>69</v>
      </c>
      <c r="G19" s="25" t="s">
        <v>69</v>
      </c>
      <c r="H19" s="147"/>
    </row>
    <row r="20" spans="1:8" ht="28.5" customHeight="1" x14ac:dyDescent="0.25">
      <c r="A20" s="2"/>
      <c r="B20" s="140"/>
      <c r="C20" s="140"/>
      <c r="D20" s="21" t="s">
        <v>8</v>
      </c>
      <c r="E20" s="25" t="s">
        <v>69</v>
      </c>
      <c r="F20" s="25" t="s">
        <v>69</v>
      </c>
      <c r="G20" s="25" t="s">
        <v>69</v>
      </c>
      <c r="H20" s="148"/>
    </row>
    <row r="21" spans="1:8" x14ac:dyDescent="0.25">
      <c r="A21" s="2"/>
      <c r="B21" s="138" t="s">
        <v>2</v>
      </c>
      <c r="C21" s="138" t="s">
        <v>107</v>
      </c>
      <c r="D21" s="19" t="s">
        <v>3</v>
      </c>
      <c r="E21" s="20">
        <f>E22</f>
        <v>6734836.29</v>
      </c>
      <c r="F21" s="20">
        <f>F22</f>
        <v>6734836.29</v>
      </c>
      <c r="G21" s="20">
        <f>F21/E21*100</f>
        <v>100</v>
      </c>
      <c r="H21" s="133" t="s">
        <v>151</v>
      </c>
    </row>
    <row r="22" spans="1:8" ht="28.5" customHeight="1" x14ac:dyDescent="0.25">
      <c r="A22" s="2"/>
      <c r="B22" s="139"/>
      <c r="C22" s="139"/>
      <c r="D22" s="21" t="s">
        <v>12</v>
      </c>
      <c r="E22" s="33">
        <v>6734836.29</v>
      </c>
      <c r="F22" s="33">
        <v>6734836.29</v>
      </c>
      <c r="G22" s="20">
        <f>F22/E22*100</f>
        <v>100</v>
      </c>
      <c r="H22" s="147"/>
    </row>
    <row r="23" spans="1:8" ht="28.5" customHeight="1" x14ac:dyDescent="0.25">
      <c r="A23" s="2"/>
      <c r="B23" s="139"/>
      <c r="C23" s="139"/>
      <c r="D23" s="21" t="s">
        <v>13</v>
      </c>
      <c r="E23" s="33">
        <v>0</v>
      </c>
      <c r="F23" s="33">
        <v>0</v>
      </c>
      <c r="G23" s="20">
        <v>0</v>
      </c>
      <c r="H23" s="147"/>
    </row>
    <row r="24" spans="1:8" ht="28.5" customHeight="1" x14ac:dyDescent="0.25">
      <c r="A24" s="2"/>
      <c r="B24" s="139"/>
      <c r="C24" s="139"/>
      <c r="D24" s="21" t="s">
        <v>7</v>
      </c>
      <c r="E24" s="25" t="s">
        <v>69</v>
      </c>
      <c r="F24" s="25" t="s">
        <v>69</v>
      </c>
      <c r="G24" s="25" t="s">
        <v>69</v>
      </c>
      <c r="H24" s="147"/>
    </row>
    <row r="25" spans="1:8" ht="28.5" customHeight="1" x14ac:dyDescent="0.25">
      <c r="A25" s="2"/>
      <c r="B25" s="140"/>
      <c r="C25" s="140"/>
      <c r="D25" s="21" t="s">
        <v>8</v>
      </c>
      <c r="E25" s="25" t="s">
        <v>69</v>
      </c>
      <c r="F25" s="25" t="s">
        <v>69</v>
      </c>
      <c r="G25" s="25" t="s">
        <v>69</v>
      </c>
      <c r="H25" s="148"/>
    </row>
    <row r="26" spans="1:8" x14ac:dyDescent="0.25">
      <c r="A26" s="2"/>
      <c r="B26" s="138" t="s">
        <v>2</v>
      </c>
      <c r="C26" s="138" t="s">
        <v>108</v>
      </c>
      <c r="D26" s="19" t="s">
        <v>3</v>
      </c>
      <c r="E26" s="20">
        <f>E27</f>
        <v>40000</v>
      </c>
      <c r="F26" s="20">
        <f>F27</f>
        <v>40000</v>
      </c>
      <c r="G26" s="20">
        <f>F26/E26*100</f>
        <v>100</v>
      </c>
      <c r="H26" s="133" t="s">
        <v>150</v>
      </c>
    </row>
    <row r="27" spans="1:8" ht="28.5" customHeight="1" x14ac:dyDescent="0.25">
      <c r="A27" s="2"/>
      <c r="B27" s="139"/>
      <c r="C27" s="139"/>
      <c r="D27" s="21" t="s">
        <v>12</v>
      </c>
      <c r="E27" s="33">
        <v>40000</v>
      </c>
      <c r="F27" s="33">
        <v>40000</v>
      </c>
      <c r="G27" s="20">
        <f>F27/E27*100</f>
        <v>100</v>
      </c>
      <c r="H27" s="147"/>
    </row>
    <row r="28" spans="1:8" ht="28.5" customHeight="1" x14ac:dyDescent="0.25">
      <c r="A28" s="2"/>
      <c r="B28" s="139"/>
      <c r="C28" s="139"/>
      <c r="D28" s="21" t="s">
        <v>13</v>
      </c>
      <c r="E28" s="33">
        <v>0</v>
      </c>
      <c r="F28" s="33">
        <v>0</v>
      </c>
      <c r="G28" s="20">
        <v>0</v>
      </c>
      <c r="H28" s="147"/>
    </row>
    <row r="29" spans="1:8" ht="28.5" customHeight="1" x14ac:dyDescent="0.25">
      <c r="A29" s="2"/>
      <c r="B29" s="139"/>
      <c r="C29" s="139"/>
      <c r="D29" s="21" t="s">
        <v>7</v>
      </c>
      <c r="E29" s="25" t="s">
        <v>69</v>
      </c>
      <c r="F29" s="25" t="s">
        <v>69</v>
      </c>
      <c r="G29" s="25" t="s">
        <v>69</v>
      </c>
      <c r="H29" s="147"/>
    </row>
    <row r="30" spans="1:8" ht="48.75" customHeight="1" x14ac:dyDescent="0.25">
      <c r="A30" s="2"/>
      <c r="B30" s="140"/>
      <c r="C30" s="140"/>
      <c r="D30" s="21" t="s">
        <v>8</v>
      </c>
      <c r="E30" s="25" t="s">
        <v>69</v>
      </c>
      <c r="F30" s="25" t="s">
        <v>69</v>
      </c>
      <c r="G30" s="25" t="s">
        <v>69</v>
      </c>
      <c r="H30" s="148"/>
    </row>
    <row r="31" spans="1:8" x14ac:dyDescent="0.25">
      <c r="A31" s="2"/>
      <c r="B31" s="138" t="s">
        <v>2</v>
      </c>
      <c r="C31" s="138" t="s">
        <v>109</v>
      </c>
      <c r="D31" s="19" t="s">
        <v>3</v>
      </c>
      <c r="E31" s="20">
        <f>E32</f>
        <v>19982</v>
      </c>
      <c r="F31" s="20">
        <f>F32</f>
        <v>19982</v>
      </c>
      <c r="G31" s="20">
        <f>F31/E31*100</f>
        <v>100</v>
      </c>
      <c r="H31" s="133" t="s">
        <v>149</v>
      </c>
    </row>
    <row r="32" spans="1:8" ht="28.5" customHeight="1" x14ac:dyDescent="0.25">
      <c r="A32" s="2"/>
      <c r="B32" s="139"/>
      <c r="C32" s="139"/>
      <c r="D32" s="21" t="s">
        <v>12</v>
      </c>
      <c r="E32" s="33">
        <v>19982</v>
      </c>
      <c r="F32" s="33">
        <v>19982</v>
      </c>
      <c r="G32" s="20">
        <f>F32/E32*100</f>
        <v>100</v>
      </c>
      <c r="H32" s="147"/>
    </row>
    <row r="33" spans="1:8" ht="28.5" customHeight="1" x14ac:dyDescent="0.25">
      <c r="A33" s="2"/>
      <c r="B33" s="139"/>
      <c r="C33" s="139"/>
      <c r="D33" s="21" t="s">
        <v>13</v>
      </c>
      <c r="E33" s="33">
        <v>0</v>
      </c>
      <c r="F33" s="33">
        <v>0</v>
      </c>
      <c r="G33" s="20">
        <v>0</v>
      </c>
      <c r="H33" s="147"/>
    </row>
    <row r="34" spans="1:8" ht="28.5" customHeight="1" x14ac:dyDescent="0.25">
      <c r="A34" s="2"/>
      <c r="B34" s="139"/>
      <c r="C34" s="139"/>
      <c r="D34" s="21" t="s">
        <v>7</v>
      </c>
      <c r="E34" s="25" t="s">
        <v>69</v>
      </c>
      <c r="F34" s="25" t="s">
        <v>69</v>
      </c>
      <c r="G34" s="25" t="s">
        <v>69</v>
      </c>
      <c r="H34" s="147"/>
    </row>
    <row r="35" spans="1:8" ht="28.5" customHeight="1" x14ac:dyDescent="0.25">
      <c r="A35" s="2"/>
      <c r="B35" s="140"/>
      <c r="C35" s="140"/>
      <c r="D35" s="21" t="s">
        <v>8</v>
      </c>
      <c r="E35" s="25" t="s">
        <v>69</v>
      </c>
      <c r="F35" s="25" t="s">
        <v>69</v>
      </c>
      <c r="G35" s="25" t="s">
        <v>69</v>
      </c>
      <c r="H35" s="148"/>
    </row>
    <row r="36" spans="1:8" x14ac:dyDescent="0.25">
      <c r="E36" s="24" t="e">
        <f>SUM(#REF!)</f>
        <v>#REF!</v>
      </c>
      <c r="F36" s="24" t="e">
        <f>SUM(#REF!)</f>
        <v>#REF!</v>
      </c>
      <c r="H36" s="10"/>
    </row>
    <row r="37" spans="1:8" x14ac:dyDescent="0.25">
      <c r="H37" s="10"/>
    </row>
    <row r="38" spans="1:8" x14ac:dyDescent="0.25">
      <c r="H38" s="10"/>
    </row>
    <row r="39" spans="1:8" x14ac:dyDescent="0.25">
      <c r="H39" s="10"/>
    </row>
    <row r="40" spans="1:8" x14ac:dyDescent="0.25">
      <c r="H40" s="10"/>
    </row>
    <row r="41" spans="1:8" x14ac:dyDescent="0.25">
      <c r="H41" s="10"/>
    </row>
    <row r="42" spans="1:8" x14ac:dyDescent="0.25">
      <c r="H42" s="10"/>
    </row>
    <row r="43" spans="1:8" x14ac:dyDescent="0.25">
      <c r="H43" s="10"/>
    </row>
    <row r="44" spans="1:8" x14ac:dyDescent="0.25">
      <c r="H44" s="10"/>
    </row>
    <row r="45" spans="1:8" x14ac:dyDescent="0.25">
      <c r="H45" s="10"/>
    </row>
    <row r="46" spans="1:8" x14ac:dyDescent="0.25">
      <c r="H46" s="10"/>
    </row>
    <row r="47" spans="1:8" x14ac:dyDescent="0.25">
      <c r="H47" s="10"/>
    </row>
    <row r="48" spans="1:8" x14ac:dyDescent="0.25">
      <c r="H48" s="10"/>
    </row>
    <row r="49" spans="8:8" x14ac:dyDescent="0.25">
      <c r="H49" s="10"/>
    </row>
    <row r="50" spans="8:8" x14ac:dyDescent="0.25">
      <c r="H50" s="10"/>
    </row>
    <row r="51" spans="8:8" x14ac:dyDescent="0.25">
      <c r="H51" s="10"/>
    </row>
    <row r="52" spans="8:8" x14ac:dyDescent="0.25">
      <c r="H52" s="10"/>
    </row>
    <row r="53" spans="8:8" x14ac:dyDescent="0.25">
      <c r="H53" s="10"/>
    </row>
    <row r="54" spans="8:8" x14ac:dyDescent="0.25">
      <c r="H54" s="10"/>
    </row>
    <row r="55" spans="8:8" x14ac:dyDescent="0.25">
      <c r="H55" s="10"/>
    </row>
    <row r="56" spans="8:8" x14ac:dyDescent="0.25">
      <c r="H56" s="7"/>
    </row>
    <row r="57" spans="8:8" x14ac:dyDescent="0.25">
      <c r="H57" s="7"/>
    </row>
    <row r="58" spans="8:8" x14ac:dyDescent="0.25">
      <c r="H58" s="7"/>
    </row>
    <row r="59" spans="8:8" x14ac:dyDescent="0.25">
      <c r="H59" s="7"/>
    </row>
    <row r="60" spans="8:8" x14ac:dyDescent="0.25">
      <c r="H60" s="7"/>
    </row>
  </sheetData>
  <dataConsolidate/>
  <mergeCells count="20">
    <mergeCell ref="A2:H2"/>
    <mergeCell ref="A3:H3"/>
    <mergeCell ref="B6:B10"/>
    <mergeCell ref="C6:C10"/>
    <mergeCell ref="H6:H10"/>
    <mergeCell ref="B11:B15"/>
    <mergeCell ref="C11:C15"/>
    <mergeCell ref="H11:H15"/>
    <mergeCell ref="B16:B20"/>
    <mergeCell ref="C16:C20"/>
    <mergeCell ref="H16:H20"/>
    <mergeCell ref="B31:B35"/>
    <mergeCell ref="C31:C35"/>
    <mergeCell ref="H31:H35"/>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6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zoomScale="70" zoomScaleNormal="90" zoomScaleSheetLayoutView="70" workbookViewId="0">
      <selection activeCell="F26" sqref="F26"/>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65" t="s">
        <v>5</v>
      </c>
      <c r="C6" s="265" t="s">
        <v>94</v>
      </c>
      <c r="D6" s="19" t="s">
        <v>3</v>
      </c>
      <c r="E6" s="33">
        <f>E7+E8</f>
        <v>60000</v>
      </c>
      <c r="F6" s="33">
        <f>F7+F8</f>
        <v>60000</v>
      </c>
      <c r="G6" s="33">
        <f>F6/E6*100</f>
        <v>100</v>
      </c>
      <c r="H6" s="141" t="s">
        <v>35</v>
      </c>
    </row>
    <row r="7" spans="1:15" ht="30" x14ac:dyDescent="0.25">
      <c r="A7" s="2"/>
      <c r="B7" s="266"/>
      <c r="C7" s="266"/>
      <c r="D7" s="21" t="s">
        <v>12</v>
      </c>
      <c r="E7" s="33">
        <f>E12+E17</f>
        <v>60000</v>
      </c>
      <c r="F7" s="33">
        <f>F12+F17</f>
        <v>60000</v>
      </c>
      <c r="G7" s="33">
        <f>F7/E7*100</f>
        <v>100</v>
      </c>
      <c r="H7" s="152"/>
    </row>
    <row r="8" spans="1:15" ht="30" x14ac:dyDescent="0.25">
      <c r="A8" s="2"/>
      <c r="B8" s="266"/>
      <c r="C8" s="266"/>
      <c r="D8" s="21" t="s">
        <v>13</v>
      </c>
      <c r="E8" s="33">
        <v>0</v>
      </c>
      <c r="F8" s="33">
        <v>0</v>
      </c>
      <c r="G8" s="33">
        <v>0</v>
      </c>
      <c r="H8" s="152"/>
    </row>
    <row r="9" spans="1:15" ht="30" x14ac:dyDescent="0.25">
      <c r="A9" s="2"/>
      <c r="B9" s="266"/>
      <c r="C9" s="266"/>
      <c r="D9" s="21" t="s">
        <v>7</v>
      </c>
      <c r="E9" s="33">
        <v>0</v>
      </c>
      <c r="F9" s="33">
        <v>0</v>
      </c>
      <c r="G9" s="33">
        <v>0</v>
      </c>
      <c r="H9" s="152"/>
    </row>
    <row r="10" spans="1:15" ht="30" x14ac:dyDescent="0.25">
      <c r="A10" s="2"/>
      <c r="B10" s="267"/>
      <c r="C10" s="267"/>
      <c r="D10" s="21" t="s">
        <v>8</v>
      </c>
      <c r="E10" s="33"/>
      <c r="F10" s="33"/>
      <c r="G10" s="33"/>
      <c r="H10" s="203"/>
    </row>
    <row r="11" spans="1:15" x14ac:dyDescent="0.25">
      <c r="A11" s="2"/>
      <c r="B11" s="138" t="s">
        <v>2</v>
      </c>
      <c r="C11" s="138" t="s">
        <v>88</v>
      </c>
      <c r="D11" s="19" t="s">
        <v>3</v>
      </c>
      <c r="E11" s="20">
        <f>E12</f>
        <v>30000</v>
      </c>
      <c r="F11" s="20">
        <f>F12</f>
        <v>30000</v>
      </c>
      <c r="G11" s="33">
        <f>F11/E11*100</f>
        <v>100</v>
      </c>
      <c r="H11" s="133" t="s">
        <v>114</v>
      </c>
    </row>
    <row r="12" spans="1:15" ht="30" x14ac:dyDescent="0.25">
      <c r="A12" s="2"/>
      <c r="B12" s="139"/>
      <c r="C12" s="139"/>
      <c r="D12" s="21" t="s">
        <v>12</v>
      </c>
      <c r="E12" s="33">
        <v>30000</v>
      </c>
      <c r="F12" s="33">
        <v>30000</v>
      </c>
      <c r="G12" s="33">
        <f>F12/E12*100</f>
        <v>100</v>
      </c>
      <c r="H12" s="147"/>
    </row>
    <row r="13" spans="1:15" ht="30" x14ac:dyDescent="0.25">
      <c r="A13" s="2"/>
      <c r="B13" s="139"/>
      <c r="C13" s="139"/>
      <c r="D13" s="21" t="s">
        <v>13</v>
      </c>
      <c r="E13" s="33">
        <v>0</v>
      </c>
      <c r="F13" s="33">
        <v>0</v>
      </c>
      <c r="G13" s="33">
        <v>0</v>
      </c>
      <c r="H13" s="147"/>
    </row>
    <row r="14" spans="1:15" ht="30" x14ac:dyDescent="0.25">
      <c r="A14" s="2"/>
      <c r="B14" s="139"/>
      <c r="C14" s="139"/>
      <c r="D14" s="21" t="s">
        <v>7</v>
      </c>
      <c r="E14" s="25" t="s">
        <v>69</v>
      </c>
      <c r="F14" s="25" t="s">
        <v>69</v>
      </c>
      <c r="G14" s="25" t="s">
        <v>69</v>
      </c>
      <c r="H14" s="147"/>
    </row>
    <row r="15" spans="1:15" ht="30" x14ac:dyDescent="0.25">
      <c r="A15" s="2"/>
      <c r="B15" s="140"/>
      <c r="C15" s="140"/>
      <c r="D15" s="21" t="s">
        <v>8</v>
      </c>
      <c r="E15" s="25" t="s">
        <v>69</v>
      </c>
      <c r="F15" s="25" t="s">
        <v>69</v>
      </c>
      <c r="G15" s="25" t="s">
        <v>69</v>
      </c>
      <c r="H15" s="148"/>
    </row>
    <row r="16" spans="1:15" x14ac:dyDescent="0.25">
      <c r="A16" s="2"/>
      <c r="B16" s="138" t="s">
        <v>2</v>
      </c>
      <c r="C16" s="138" t="s">
        <v>89</v>
      </c>
      <c r="D16" s="19" t="s">
        <v>3</v>
      </c>
      <c r="E16" s="20">
        <f>E17</f>
        <v>30000</v>
      </c>
      <c r="F16" s="20">
        <f>F17</f>
        <v>30000</v>
      </c>
      <c r="G16" s="33">
        <f>F16/E16*100</f>
        <v>100</v>
      </c>
      <c r="H16" s="133" t="s">
        <v>95</v>
      </c>
    </row>
    <row r="17" spans="1:8" ht="30" x14ac:dyDescent="0.25">
      <c r="A17" s="2"/>
      <c r="B17" s="139"/>
      <c r="C17" s="139"/>
      <c r="D17" s="21" t="s">
        <v>12</v>
      </c>
      <c r="E17" s="20">
        <v>30000</v>
      </c>
      <c r="F17" s="20">
        <v>30000</v>
      </c>
      <c r="G17" s="33">
        <f>F17/E17*100</f>
        <v>100</v>
      </c>
      <c r="H17" s="147"/>
    </row>
    <row r="18" spans="1:8" ht="30" x14ac:dyDescent="0.25">
      <c r="A18" s="2"/>
      <c r="B18" s="139"/>
      <c r="C18" s="139"/>
      <c r="D18" s="21" t="s">
        <v>13</v>
      </c>
      <c r="E18" s="33">
        <v>0</v>
      </c>
      <c r="F18" s="33">
        <v>0</v>
      </c>
      <c r="G18" s="20">
        <v>0</v>
      </c>
      <c r="H18" s="147"/>
    </row>
    <row r="19" spans="1:8" ht="30" x14ac:dyDescent="0.25">
      <c r="A19" s="2"/>
      <c r="B19" s="139"/>
      <c r="C19" s="139"/>
      <c r="D19" s="21" t="s">
        <v>7</v>
      </c>
      <c r="E19" s="25" t="s">
        <v>69</v>
      </c>
      <c r="F19" s="25" t="s">
        <v>69</v>
      </c>
      <c r="G19" s="25" t="s">
        <v>69</v>
      </c>
      <c r="H19" s="147"/>
    </row>
    <row r="20" spans="1:8" ht="30" x14ac:dyDescent="0.25">
      <c r="A20" s="2"/>
      <c r="B20" s="140"/>
      <c r="C20" s="140"/>
      <c r="D20" s="21" t="s">
        <v>8</v>
      </c>
      <c r="E20" s="25" t="s">
        <v>69</v>
      </c>
      <c r="F20" s="25" t="s">
        <v>69</v>
      </c>
      <c r="G20" s="25" t="s">
        <v>69</v>
      </c>
      <c r="H20" s="148"/>
    </row>
    <row r="21" spans="1:8" x14ac:dyDescent="0.25">
      <c r="E21" s="24" t="e">
        <f>SUM(#REF!)</f>
        <v>#REF!</v>
      </c>
      <c r="F21" s="24" t="e">
        <f>SUM(#REF!)</f>
        <v>#REF!</v>
      </c>
      <c r="H21" s="10"/>
    </row>
    <row r="22" spans="1:8" x14ac:dyDescent="0.25">
      <c r="H22" s="10"/>
    </row>
    <row r="23" spans="1:8" x14ac:dyDescent="0.25">
      <c r="H23" s="10"/>
    </row>
    <row r="24" spans="1:8" x14ac:dyDescent="0.25">
      <c r="H24" s="10"/>
    </row>
    <row r="25" spans="1:8" x14ac:dyDescent="0.25">
      <c r="H25" s="10"/>
    </row>
    <row r="26" spans="1:8" x14ac:dyDescent="0.25">
      <c r="H26" s="10"/>
    </row>
    <row r="27" spans="1:8" x14ac:dyDescent="0.25">
      <c r="H27" s="10"/>
    </row>
    <row r="28" spans="1:8" x14ac:dyDescent="0.25">
      <c r="H28" s="10"/>
    </row>
    <row r="29" spans="1:8" x14ac:dyDescent="0.25">
      <c r="H29" s="10"/>
    </row>
    <row r="30" spans="1:8" x14ac:dyDescent="0.25">
      <c r="H30" s="10"/>
    </row>
    <row r="31" spans="1:8" x14ac:dyDescent="0.25">
      <c r="H31" s="10"/>
    </row>
    <row r="32" spans="1:8" x14ac:dyDescent="0.25">
      <c r="H32" s="10"/>
    </row>
    <row r="33" spans="8:8" x14ac:dyDescent="0.25">
      <c r="H33" s="10"/>
    </row>
    <row r="34" spans="8:8" x14ac:dyDescent="0.25">
      <c r="H34" s="10"/>
    </row>
    <row r="35" spans="8:8" x14ac:dyDescent="0.25">
      <c r="H35" s="10"/>
    </row>
    <row r="36" spans="8:8" x14ac:dyDescent="0.25">
      <c r="H36" s="10"/>
    </row>
    <row r="37" spans="8:8" x14ac:dyDescent="0.25">
      <c r="H37" s="10"/>
    </row>
    <row r="38" spans="8:8" x14ac:dyDescent="0.25">
      <c r="H38" s="10"/>
    </row>
    <row r="39" spans="8:8" x14ac:dyDescent="0.25">
      <c r="H39" s="10"/>
    </row>
    <row r="40" spans="8:8" x14ac:dyDescent="0.25">
      <c r="H40" s="10"/>
    </row>
    <row r="41" spans="8:8" x14ac:dyDescent="0.25">
      <c r="H41" s="7"/>
    </row>
    <row r="42" spans="8:8" x14ac:dyDescent="0.25">
      <c r="H42" s="7"/>
    </row>
    <row r="43" spans="8:8" x14ac:dyDescent="0.25">
      <c r="H43" s="7"/>
    </row>
    <row r="44" spans="8:8" x14ac:dyDescent="0.25">
      <c r="H44" s="7"/>
    </row>
    <row r="45" spans="8:8" x14ac:dyDescent="0.25">
      <c r="H45" s="7"/>
    </row>
  </sheetData>
  <dataConsolidate/>
  <mergeCells count="11">
    <mergeCell ref="A2:H2"/>
    <mergeCell ref="A3:H3"/>
    <mergeCell ref="B16:B20"/>
    <mergeCell ref="C16:C20"/>
    <mergeCell ref="H16:H20"/>
    <mergeCell ref="B6:B10"/>
    <mergeCell ref="C6:C10"/>
    <mergeCell ref="H6:H10"/>
    <mergeCell ref="B11:B15"/>
    <mergeCell ref="C11:C15"/>
    <mergeCell ref="H11:H15"/>
  </mergeCells>
  <pageMargins left="0.55118110236220474" right="3.937007874015748E-2" top="0.35433070866141736" bottom="0.27559055118110237" header="0.31496062992125984" footer="0.31496062992125984"/>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view="pageBreakPreview" topLeftCell="A32" zoomScale="70" zoomScaleNormal="90" zoomScaleSheetLayoutView="70" workbookViewId="0">
      <selection activeCell="H36" sqref="H36:H40"/>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15"/>
      <c r="B6" s="265" t="s">
        <v>5</v>
      </c>
      <c r="C6" s="265" t="s">
        <v>44</v>
      </c>
      <c r="D6" s="19" t="s">
        <v>3</v>
      </c>
      <c r="E6" s="20">
        <f>E7+E8+E9</f>
        <v>332074035.52999997</v>
      </c>
      <c r="F6" s="20">
        <f>F7+F8+F9</f>
        <v>331444290.10000002</v>
      </c>
      <c r="G6" s="20">
        <f>F6/E6*100</f>
        <v>99.810359931033204</v>
      </c>
      <c r="H6" s="133"/>
    </row>
    <row r="7" spans="1:15" ht="30" x14ac:dyDescent="0.25">
      <c r="A7" s="15"/>
      <c r="B7" s="266"/>
      <c r="C7" s="266"/>
      <c r="D7" s="21" t="s">
        <v>12</v>
      </c>
      <c r="E7" s="20">
        <f>E12+E18+E26+E32</f>
        <v>123160957.34</v>
      </c>
      <c r="F7" s="20">
        <f>F12+F18+F26+F32</f>
        <v>123160957.34</v>
      </c>
      <c r="G7" s="20">
        <f t="shared" ref="G7:G13" si="0">F7/E7*100</f>
        <v>100</v>
      </c>
      <c r="H7" s="147"/>
    </row>
    <row r="8" spans="1:15" ht="30" x14ac:dyDescent="0.25">
      <c r="A8" s="15"/>
      <c r="B8" s="266"/>
      <c r="C8" s="266"/>
      <c r="D8" s="21" t="s">
        <v>13</v>
      </c>
      <c r="E8" s="20">
        <f>E13+E19+E27+E38</f>
        <v>187603713.30000001</v>
      </c>
      <c r="F8" s="20">
        <f>F13+F19+F27+F38</f>
        <v>187018157.41000003</v>
      </c>
      <c r="G8" s="20">
        <f t="shared" si="0"/>
        <v>99.687876172758052</v>
      </c>
      <c r="H8" s="147"/>
    </row>
    <row r="9" spans="1:15" ht="30" x14ac:dyDescent="0.25">
      <c r="A9" s="15"/>
      <c r="B9" s="266"/>
      <c r="C9" s="266"/>
      <c r="D9" s="21" t="s">
        <v>7</v>
      </c>
      <c r="E9" s="20">
        <f>E20</f>
        <v>21309364.890000001</v>
      </c>
      <c r="F9" s="20">
        <f>F20</f>
        <v>21265175.350000001</v>
      </c>
      <c r="G9" s="20">
        <f t="shared" si="0"/>
        <v>99.792628545111</v>
      </c>
      <c r="H9" s="147"/>
    </row>
    <row r="10" spans="1:15" ht="30" x14ac:dyDescent="0.25">
      <c r="A10" s="15"/>
      <c r="B10" s="267"/>
      <c r="C10" s="267"/>
      <c r="D10" s="21" t="s">
        <v>8</v>
      </c>
      <c r="E10" s="32" t="s">
        <v>69</v>
      </c>
      <c r="F10" s="32" t="s">
        <v>69</v>
      </c>
      <c r="G10" s="32" t="s">
        <v>69</v>
      </c>
      <c r="H10" s="147"/>
    </row>
    <row r="11" spans="1:15" ht="15.75" customHeight="1" x14ac:dyDescent="0.25">
      <c r="A11" s="15"/>
      <c r="B11" s="174" t="s">
        <v>16</v>
      </c>
      <c r="C11" s="138" t="s">
        <v>43</v>
      </c>
      <c r="D11" s="19" t="s">
        <v>3</v>
      </c>
      <c r="E11" s="20">
        <f>E12+E13</f>
        <v>57598947.170000002</v>
      </c>
      <c r="F11" s="20">
        <f>F12+F13</f>
        <v>57598947.170000002</v>
      </c>
      <c r="G11" s="43">
        <f t="shared" si="0"/>
        <v>100</v>
      </c>
      <c r="H11" s="133" t="s">
        <v>177</v>
      </c>
      <c r="I11" s="154"/>
    </row>
    <row r="12" spans="1:15" ht="30" x14ac:dyDescent="0.25">
      <c r="A12" s="15"/>
      <c r="B12" s="175"/>
      <c r="C12" s="139"/>
      <c r="D12" s="21" t="s">
        <v>12</v>
      </c>
      <c r="E12" s="20">
        <v>18212662.170000002</v>
      </c>
      <c r="F12" s="20">
        <v>18212662.170000002</v>
      </c>
      <c r="G12" s="43">
        <f t="shared" si="0"/>
        <v>100</v>
      </c>
      <c r="H12" s="147"/>
      <c r="I12" s="154"/>
    </row>
    <row r="13" spans="1:15" ht="30" x14ac:dyDescent="0.25">
      <c r="A13" s="15"/>
      <c r="B13" s="175"/>
      <c r="C13" s="139"/>
      <c r="D13" s="21" t="s">
        <v>13</v>
      </c>
      <c r="E13" s="20">
        <v>39386285</v>
      </c>
      <c r="F13" s="20">
        <v>39386285</v>
      </c>
      <c r="G13" s="43">
        <f t="shared" si="0"/>
        <v>100</v>
      </c>
      <c r="H13" s="147"/>
      <c r="I13" s="154"/>
    </row>
    <row r="14" spans="1:15" ht="30" customHeight="1" x14ac:dyDescent="0.25">
      <c r="A14" s="15"/>
      <c r="B14" s="175"/>
      <c r="C14" s="139"/>
      <c r="D14" s="21" t="s">
        <v>7</v>
      </c>
      <c r="E14" s="32" t="s">
        <v>69</v>
      </c>
      <c r="F14" s="32" t="s">
        <v>69</v>
      </c>
      <c r="G14" s="44" t="s">
        <v>69</v>
      </c>
      <c r="H14" s="147"/>
      <c r="I14" s="154"/>
    </row>
    <row r="15" spans="1:15" ht="409.5" customHeight="1" x14ac:dyDescent="0.25">
      <c r="A15" s="15"/>
      <c r="B15" s="175"/>
      <c r="C15" s="139"/>
      <c r="D15" s="133" t="s">
        <v>8</v>
      </c>
      <c r="E15" s="261" t="s">
        <v>69</v>
      </c>
      <c r="F15" s="261" t="s">
        <v>69</v>
      </c>
      <c r="G15" s="263" t="s">
        <v>69</v>
      </c>
      <c r="H15" s="147"/>
      <c r="I15" s="9"/>
    </row>
    <row r="16" spans="1:15" ht="90" customHeight="1" x14ac:dyDescent="0.25">
      <c r="A16" s="15"/>
      <c r="B16" s="176"/>
      <c r="C16" s="140"/>
      <c r="D16" s="148"/>
      <c r="E16" s="262"/>
      <c r="F16" s="262"/>
      <c r="G16" s="264"/>
      <c r="H16" s="67" t="s">
        <v>178</v>
      </c>
      <c r="I16" s="9"/>
    </row>
    <row r="17" spans="1:12" ht="15.75" customHeight="1" x14ac:dyDescent="0.25">
      <c r="A17" s="28"/>
      <c r="B17" s="138" t="s">
        <v>38</v>
      </c>
      <c r="C17" s="138" t="s">
        <v>42</v>
      </c>
      <c r="D17" s="45" t="s">
        <v>3</v>
      </c>
      <c r="E17" s="20">
        <f>E18+E19+E20</f>
        <v>230952092.26999998</v>
      </c>
      <c r="F17" s="20">
        <f>F18+F19+F20</f>
        <v>230907902.72999999</v>
      </c>
      <c r="G17" s="20">
        <f>F17/E17*100</f>
        <v>99.9808663608259</v>
      </c>
      <c r="H17" s="141"/>
      <c r="I17" s="136"/>
      <c r="J17" s="11"/>
      <c r="K17" s="11"/>
      <c r="L17" s="11"/>
    </row>
    <row r="18" spans="1:12" ht="30" x14ac:dyDescent="0.25">
      <c r="A18" s="28"/>
      <c r="B18" s="139"/>
      <c r="C18" s="139"/>
      <c r="D18" s="46" t="s">
        <v>12</v>
      </c>
      <c r="E18" s="20">
        <v>65333452.079999998</v>
      </c>
      <c r="F18" s="20">
        <v>65333452.079999998</v>
      </c>
      <c r="G18" s="20">
        <f>F18/E18*100</f>
        <v>100</v>
      </c>
      <c r="H18" s="152"/>
      <c r="I18" s="136"/>
      <c r="J18" s="11"/>
      <c r="K18" s="11"/>
      <c r="L18" s="11"/>
    </row>
    <row r="19" spans="1:12" ht="30" x14ac:dyDescent="0.25">
      <c r="A19" s="28"/>
      <c r="B19" s="139"/>
      <c r="C19" s="139"/>
      <c r="D19" s="46" t="s">
        <v>13</v>
      </c>
      <c r="E19" s="33">
        <v>144309275.30000001</v>
      </c>
      <c r="F19" s="33">
        <v>144309275.30000001</v>
      </c>
      <c r="G19" s="20">
        <f>F19/E19*100</f>
        <v>100</v>
      </c>
      <c r="H19" s="152"/>
      <c r="I19" s="136"/>
      <c r="J19" s="11"/>
      <c r="K19" s="11"/>
      <c r="L19" s="11"/>
    </row>
    <row r="20" spans="1:12" ht="30" x14ac:dyDescent="0.25">
      <c r="A20" s="28"/>
      <c r="B20" s="139"/>
      <c r="C20" s="139"/>
      <c r="D20" s="46" t="s">
        <v>7</v>
      </c>
      <c r="E20" s="33">
        <v>21309364.890000001</v>
      </c>
      <c r="F20" s="20">
        <v>21265175.350000001</v>
      </c>
      <c r="G20" s="20">
        <f>F20/E20*100</f>
        <v>99.792628545111</v>
      </c>
      <c r="H20" s="152"/>
      <c r="I20" s="136"/>
      <c r="J20" s="11"/>
      <c r="K20" s="11"/>
      <c r="L20" s="11"/>
    </row>
    <row r="21" spans="1:12" ht="409.5" customHeight="1" x14ac:dyDescent="0.25">
      <c r="A21" s="28"/>
      <c r="B21" s="29"/>
      <c r="C21" s="29"/>
      <c r="D21" s="47" t="s">
        <v>8</v>
      </c>
      <c r="E21" s="69" t="s">
        <v>69</v>
      </c>
      <c r="F21" s="69" t="s">
        <v>69</v>
      </c>
      <c r="G21" s="69" t="s">
        <v>69</v>
      </c>
      <c r="H21" s="48" t="s">
        <v>173</v>
      </c>
      <c r="I21" s="136"/>
      <c r="J21" s="11"/>
      <c r="K21" s="11"/>
      <c r="L21" s="11"/>
    </row>
    <row r="22" spans="1:12" ht="408.75" customHeight="1" x14ac:dyDescent="0.25">
      <c r="A22" s="28"/>
      <c r="B22" s="64"/>
      <c r="C22" s="64"/>
      <c r="D22" s="38"/>
      <c r="E22" s="49"/>
      <c r="F22" s="49"/>
      <c r="G22" s="49"/>
      <c r="H22" s="50" t="s">
        <v>174</v>
      </c>
      <c r="I22" s="27"/>
      <c r="J22" s="11"/>
      <c r="K22" s="11"/>
      <c r="L22" s="11"/>
    </row>
    <row r="23" spans="1:12" ht="409.5" customHeight="1" x14ac:dyDescent="0.25">
      <c r="A23" s="28"/>
      <c r="B23" s="63"/>
      <c r="C23" s="63"/>
      <c r="D23" s="29"/>
      <c r="E23" s="51"/>
      <c r="F23" s="51"/>
      <c r="G23" s="52"/>
      <c r="H23" s="65" t="s">
        <v>175</v>
      </c>
      <c r="I23" s="27"/>
      <c r="J23" s="11"/>
      <c r="K23" s="11"/>
      <c r="L23" s="11"/>
    </row>
    <row r="24" spans="1:12" ht="123" customHeight="1" x14ac:dyDescent="0.25">
      <c r="A24" s="28"/>
      <c r="B24" s="29"/>
      <c r="C24" s="29"/>
      <c r="D24" s="29"/>
      <c r="E24" s="29"/>
      <c r="F24" s="29"/>
      <c r="G24" s="29"/>
      <c r="H24" s="53" t="s">
        <v>176</v>
      </c>
      <c r="I24" s="9"/>
    </row>
    <row r="25" spans="1:12" ht="15.75" customHeight="1" x14ac:dyDescent="0.25">
      <c r="A25" s="15"/>
      <c r="B25" s="138" t="s">
        <v>17</v>
      </c>
      <c r="C25" s="138" t="s">
        <v>41</v>
      </c>
      <c r="D25" s="19" t="s">
        <v>3</v>
      </c>
      <c r="E25" s="20">
        <f>E26+E27</f>
        <v>23112484.780000001</v>
      </c>
      <c r="F25" s="20">
        <f>F26+F27</f>
        <v>23112484.780000001</v>
      </c>
      <c r="G25" s="20">
        <f>F25/E25*100</f>
        <v>100</v>
      </c>
      <c r="H25" s="133" t="s">
        <v>172</v>
      </c>
      <c r="I25" s="154"/>
    </row>
    <row r="26" spans="1:12" ht="30" x14ac:dyDescent="0.25">
      <c r="A26" s="15"/>
      <c r="B26" s="224"/>
      <c r="C26" s="224"/>
      <c r="D26" s="21" t="s">
        <v>12</v>
      </c>
      <c r="E26" s="20">
        <v>21634644.780000001</v>
      </c>
      <c r="F26" s="20">
        <v>21634644.780000001</v>
      </c>
      <c r="G26" s="20">
        <f>F26/E26*100</f>
        <v>100</v>
      </c>
      <c r="H26" s="147"/>
      <c r="I26" s="154"/>
    </row>
    <row r="27" spans="1:12" ht="30" x14ac:dyDescent="0.25">
      <c r="A27" s="15"/>
      <c r="B27" s="224"/>
      <c r="C27" s="224"/>
      <c r="D27" s="21" t="s">
        <v>13</v>
      </c>
      <c r="E27" s="20">
        <v>1477840</v>
      </c>
      <c r="F27" s="20">
        <v>1477840</v>
      </c>
      <c r="G27" s="20">
        <f>F27/E27*100</f>
        <v>100</v>
      </c>
      <c r="H27" s="147"/>
      <c r="I27" s="154"/>
    </row>
    <row r="28" spans="1:12" x14ac:dyDescent="0.25">
      <c r="A28" s="15"/>
      <c r="B28" s="224"/>
      <c r="C28" s="224"/>
      <c r="D28" s="162" t="s">
        <v>7</v>
      </c>
      <c r="E28" s="32" t="s">
        <v>69</v>
      </c>
      <c r="F28" s="32" t="s">
        <v>69</v>
      </c>
      <c r="G28" s="32" t="s">
        <v>69</v>
      </c>
      <c r="H28" s="147"/>
      <c r="I28" s="154"/>
      <c r="L28" s="6"/>
    </row>
    <row r="29" spans="1:12" x14ac:dyDescent="0.25">
      <c r="A29" s="15"/>
      <c r="B29" s="224"/>
      <c r="C29" s="224"/>
      <c r="D29" s="186"/>
      <c r="E29" s="32" t="s">
        <v>69</v>
      </c>
      <c r="F29" s="32" t="s">
        <v>69</v>
      </c>
      <c r="G29" s="32" t="s">
        <v>69</v>
      </c>
      <c r="H29" s="147"/>
      <c r="I29" s="154"/>
    </row>
    <row r="30" spans="1:12" ht="332.25" customHeight="1" x14ac:dyDescent="0.25">
      <c r="A30" s="15"/>
      <c r="B30" s="224"/>
      <c r="C30" s="224"/>
      <c r="D30" s="21" t="s">
        <v>8</v>
      </c>
      <c r="E30" s="32" t="s">
        <v>69</v>
      </c>
      <c r="F30" s="32" t="s">
        <v>69</v>
      </c>
      <c r="G30" s="32" t="s">
        <v>69</v>
      </c>
      <c r="H30" s="148"/>
      <c r="I30" s="154"/>
    </row>
    <row r="31" spans="1:12" ht="15.75" customHeight="1" x14ac:dyDescent="0.25">
      <c r="A31" s="28"/>
      <c r="B31" s="228" t="s">
        <v>18</v>
      </c>
      <c r="C31" s="138" t="s">
        <v>23</v>
      </c>
      <c r="D31" s="45" t="s">
        <v>3</v>
      </c>
      <c r="E31" s="20">
        <f>E32</f>
        <v>17980198.309999999</v>
      </c>
      <c r="F31" s="20">
        <f>F32</f>
        <v>17980198.309999999</v>
      </c>
      <c r="G31" s="20">
        <f>F31/E31*100</f>
        <v>100</v>
      </c>
      <c r="H31" s="141" t="s">
        <v>179</v>
      </c>
      <c r="I31" s="223"/>
    </row>
    <row r="32" spans="1:12" ht="30" x14ac:dyDescent="0.25">
      <c r="A32" s="28"/>
      <c r="B32" s="212"/>
      <c r="C32" s="139"/>
      <c r="D32" s="46" t="s">
        <v>12</v>
      </c>
      <c r="E32" s="20">
        <v>17980198.309999999</v>
      </c>
      <c r="F32" s="20">
        <v>17980198.309999999</v>
      </c>
      <c r="G32" s="20">
        <f>F32/E32*100</f>
        <v>100</v>
      </c>
      <c r="H32" s="152"/>
      <c r="I32" s="223"/>
    </row>
    <row r="33" spans="1:9" ht="30" x14ac:dyDescent="0.25">
      <c r="A33" s="28"/>
      <c r="B33" s="212"/>
      <c r="C33" s="139"/>
      <c r="D33" s="46" t="s">
        <v>13</v>
      </c>
      <c r="E33" s="32" t="s">
        <v>69</v>
      </c>
      <c r="F33" s="32" t="s">
        <v>69</v>
      </c>
      <c r="G33" s="32" t="s">
        <v>69</v>
      </c>
      <c r="H33" s="152"/>
      <c r="I33" s="223"/>
    </row>
    <row r="34" spans="1:9" ht="47.25" customHeight="1" x14ac:dyDescent="0.25">
      <c r="A34" s="28"/>
      <c r="B34" s="212"/>
      <c r="C34" s="139"/>
      <c r="D34" s="46" t="s">
        <v>7</v>
      </c>
      <c r="E34" s="32" t="s">
        <v>69</v>
      </c>
      <c r="F34" s="32" t="s">
        <v>69</v>
      </c>
      <c r="G34" s="32" t="s">
        <v>69</v>
      </c>
      <c r="H34" s="152"/>
      <c r="I34" s="223"/>
    </row>
    <row r="35" spans="1:9" ht="240" customHeight="1" x14ac:dyDescent="0.25">
      <c r="A35" s="28"/>
      <c r="B35" s="39"/>
      <c r="C35" s="38"/>
      <c r="D35" s="46" t="s">
        <v>8</v>
      </c>
      <c r="E35" s="32" t="s">
        <v>69</v>
      </c>
      <c r="F35" s="32" t="s">
        <v>69</v>
      </c>
      <c r="G35" s="32" t="s">
        <v>69</v>
      </c>
      <c r="H35" s="54" t="s">
        <v>180</v>
      </c>
      <c r="I35" s="223"/>
    </row>
    <row r="36" spans="1:9" ht="15.75" customHeight="1" x14ac:dyDescent="0.25">
      <c r="A36" s="15"/>
      <c r="B36" s="138" t="s">
        <v>18</v>
      </c>
      <c r="C36" s="138" t="s">
        <v>81</v>
      </c>
      <c r="D36" s="19" t="s">
        <v>3</v>
      </c>
      <c r="E36" s="20">
        <f>E38</f>
        <v>2430313</v>
      </c>
      <c r="F36" s="20">
        <f>F38</f>
        <v>1844757.11</v>
      </c>
      <c r="G36" s="20">
        <f>F36/E36*100</f>
        <v>75.90615324034394</v>
      </c>
      <c r="H36" s="133" t="s">
        <v>181</v>
      </c>
      <c r="I36" s="26"/>
    </row>
    <row r="37" spans="1:9" ht="30" x14ac:dyDescent="0.25">
      <c r="A37" s="15"/>
      <c r="B37" s="139"/>
      <c r="C37" s="139"/>
      <c r="D37" s="21" t="s">
        <v>12</v>
      </c>
      <c r="E37" s="32" t="s">
        <v>69</v>
      </c>
      <c r="F37" s="32" t="s">
        <v>69</v>
      </c>
      <c r="G37" s="32" t="s">
        <v>69</v>
      </c>
      <c r="H37" s="147"/>
      <c r="I37" s="26"/>
    </row>
    <row r="38" spans="1:9" ht="30" x14ac:dyDescent="0.25">
      <c r="A38" s="15"/>
      <c r="B38" s="139"/>
      <c r="C38" s="139"/>
      <c r="D38" s="21" t="s">
        <v>13</v>
      </c>
      <c r="E38" s="20">
        <v>2430313</v>
      </c>
      <c r="F38" s="20">
        <v>1844757.11</v>
      </c>
      <c r="G38" s="20">
        <f>F38/E38*100</f>
        <v>75.90615324034394</v>
      </c>
      <c r="H38" s="147"/>
      <c r="I38" s="26"/>
    </row>
    <row r="39" spans="1:9" ht="30" x14ac:dyDescent="0.25">
      <c r="A39" s="15"/>
      <c r="B39" s="139"/>
      <c r="C39" s="139"/>
      <c r="D39" s="21" t="s">
        <v>7</v>
      </c>
      <c r="E39" s="32" t="s">
        <v>69</v>
      </c>
      <c r="F39" s="32" t="s">
        <v>69</v>
      </c>
      <c r="G39" s="32" t="s">
        <v>69</v>
      </c>
      <c r="H39" s="147"/>
      <c r="I39" s="26"/>
    </row>
    <row r="40" spans="1:9" ht="30" x14ac:dyDescent="0.25">
      <c r="A40" s="15"/>
      <c r="B40" s="140"/>
      <c r="C40" s="140"/>
      <c r="D40" s="21" t="s">
        <v>8</v>
      </c>
      <c r="E40" s="32" t="s">
        <v>69</v>
      </c>
      <c r="F40" s="32" t="s">
        <v>69</v>
      </c>
      <c r="G40" s="32" t="s">
        <v>69</v>
      </c>
      <c r="H40" s="148"/>
      <c r="I40" s="26"/>
    </row>
    <row r="41" spans="1:9" x14ac:dyDescent="0.25">
      <c r="E41" s="24" t="e">
        <f>SUM(#REF!)</f>
        <v>#REF!</v>
      </c>
      <c r="F41" s="24" t="e">
        <f>SUM(#REF!)</f>
        <v>#REF!</v>
      </c>
      <c r="H41" s="10"/>
    </row>
    <row r="42" spans="1:9" x14ac:dyDescent="0.25">
      <c r="H42" s="10"/>
    </row>
    <row r="43" spans="1:9" x14ac:dyDescent="0.25">
      <c r="H43" s="10"/>
    </row>
    <row r="44" spans="1:9" x14ac:dyDescent="0.25">
      <c r="H44" s="10"/>
    </row>
    <row r="45" spans="1:9" x14ac:dyDescent="0.25">
      <c r="H45" s="10"/>
    </row>
    <row r="46" spans="1:9" x14ac:dyDescent="0.25">
      <c r="H46" s="10"/>
    </row>
    <row r="47" spans="1:9" x14ac:dyDescent="0.25">
      <c r="H47" s="10"/>
    </row>
    <row r="48" spans="1:9" x14ac:dyDescent="0.25">
      <c r="H48" s="10"/>
    </row>
    <row r="49" spans="8:8" x14ac:dyDescent="0.25">
      <c r="H49" s="10"/>
    </row>
    <row r="50" spans="8:8" x14ac:dyDescent="0.25">
      <c r="H50" s="10"/>
    </row>
    <row r="51" spans="8:8" x14ac:dyDescent="0.25">
      <c r="H51" s="10"/>
    </row>
    <row r="52" spans="8:8" x14ac:dyDescent="0.25">
      <c r="H52" s="10"/>
    </row>
    <row r="53" spans="8:8" x14ac:dyDescent="0.25">
      <c r="H53" s="10"/>
    </row>
    <row r="54" spans="8:8" x14ac:dyDescent="0.25">
      <c r="H54" s="10"/>
    </row>
    <row r="55" spans="8:8" x14ac:dyDescent="0.25">
      <c r="H55" s="10"/>
    </row>
    <row r="56" spans="8:8" x14ac:dyDescent="0.25">
      <c r="H56" s="10"/>
    </row>
    <row r="57" spans="8:8" x14ac:dyDescent="0.25">
      <c r="H57" s="10"/>
    </row>
    <row r="58" spans="8:8" x14ac:dyDescent="0.25">
      <c r="H58" s="10"/>
    </row>
    <row r="59" spans="8:8" x14ac:dyDescent="0.25">
      <c r="H59" s="10"/>
    </row>
    <row r="60" spans="8:8" x14ac:dyDescent="0.25">
      <c r="H60" s="10"/>
    </row>
    <row r="61" spans="8:8" x14ac:dyDescent="0.25">
      <c r="H61" s="7"/>
    </row>
    <row r="62" spans="8:8" x14ac:dyDescent="0.25">
      <c r="H62" s="7"/>
    </row>
    <row r="63" spans="8:8" x14ac:dyDescent="0.25">
      <c r="H63" s="7"/>
    </row>
    <row r="64" spans="8:8" x14ac:dyDescent="0.25">
      <c r="H64" s="7"/>
    </row>
    <row r="65" spans="8:8" x14ac:dyDescent="0.25">
      <c r="H65" s="7"/>
    </row>
  </sheetData>
  <dataConsolidate/>
  <mergeCells count="29">
    <mergeCell ref="A2:H2"/>
    <mergeCell ref="A3:H3"/>
    <mergeCell ref="B6:B10"/>
    <mergeCell ref="C6:C10"/>
    <mergeCell ref="H6:H10"/>
    <mergeCell ref="I25:I30"/>
    <mergeCell ref="D28:D29"/>
    <mergeCell ref="B31:B34"/>
    <mergeCell ref="C31:C34"/>
    <mergeCell ref="H31:H34"/>
    <mergeCell ref="I31:I35"/>
    <mergeCell ref="B17:B20"/>
    <mergeCell ref="C17:C20"/>
    <mergeCell ref="H17:H20"/>
    <mergeCell ref="I17:I21"/>
    <mergeCell ref="B11:B16"/>
    <mergeCell ref="C11:C16"/>
    <mergeCell ref="H11:H15"/>
    <mergeCell ref="I11:I14"/>
    <mergeCell ref="D15:D16"/>
    <mergeCell ref="E15:E16"/>
    <mergeCell ref="F15:F16"/>
    <mergeCell ref="G15:G16"/>
    <mergeCell ref="B36:B40"/>
    <mergeCell ref="C36:C40"/>
    <mergeCell ref="H36:H40"/>
    <mergeCell ref="B25:B30"/>
    <mergeCell ref="C25:C30"/>
    <mergeCell ref="H25:H30"/>
  </mergeCells>
  <pageMargins left="0.55118110236220474" right="3.937007874015748E-2" top="0.35433070866141736" bottom="0.27559055118110237" header="0.31496062992125984" footer="0.31496062992125984"/>
  <pageSetup paperSize="9" scale="50" fitToHeight="0" orientation="landscape" r:id="rId1"/>
  <rowBreaks count="1" manualBreakCount="1">
    <brk id="2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view="pageBreakPreview" zoomScale="70" zoomScaleNormal="90" zoomScaleSheetLayoutView="70" workbookViewId="0">
      <selection activeCell="H26" sqref="H26:H30"/>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15"/>
      <c r="B6" s="265" t="s">
        <v>5</v>
      </c>
      <c r="C6" s="265" t="s">
        <v>49</v>
      </c>
      <c r="D6" s="19" t="s">
        <v>3</v>
      </c>
      <c r="E6" s="20">
        <f>SUM(E7:E8)</f>
        <v>57635087.580000006</v>
      </c>
      <c r="F6" s="20">
        <f>SUM(F7:F8)</f>
        <v>56419368.100000001</v>
      </c>
      <c r="G6" s="20">
        <f>F6/E6*100</f>
        <v>97.890660826510356</v>
      </c>
      <c r="H6" s="194"/>
    </row>
    <row r="7" spans="1:15" ht="30" x14ac:dyDescent="0.25">
      <c r="A7" s="15"/>
      <c r="B7" s="266"/>
      <c r="C7" s="266"/>
      <c r="D7" s="21" t="s">
        <v>12</v>
      </c>
      <c r="E7" s="20">
        <f>E12+E17+E32</f>
        <v>3268996.3499999996</v>
      </c>
      <c r="F7" s="20">
        <f>F12+F17+F32</f>
        <v>3268996.3499999996</v>
      </c>
      <c r="G7" s="20">
        <f>F7/E7*100</f>
        <v>100</v>
      </c>
      <c r="H7" s="195"/>
    </row>
    <row r="8" spans="1:15" ht="30" x14ac:dyDescent="0.25">
      <c r="A8" s="15"/>
      <c r="B8" s="266"/>
      <c r="C8" s="266"/>
      <c r="D8" s="21" t="s">
        <v>13</v>
      </c>
      <c r="E8" s="20">
        <f>E13+E18+E23+E28+E33</f>
        <v>54366091.230000004</v>
      </c>
      <c r="F8" s="20">
        <f>F23+F28+F33</f>
        <v>53150371.75</v>
      </c>
      <c r="G8" s="20">
        <f>F8/E8*100</f>
        <v>97.763827686532025</v>
      </c>
      <c r="H8" s="195"/>
    </row>
    <row r="9" spans="1:15" ht="30" x14ac:dyDescent="0.25">
      <c r="A9" s="15"/>
      <c r="B9" s="266"/>
      <c r="C9" s="266"/>
      <c r="D9" s="21" t="s">
        <v>7</v>
      </c>
      <c r="E9" s="20">
        <v>0</v>
      </c>
      <c r="F9" s="20">
        <v>0</v>
      </c>
      <c r="G9" s="20">
        <v>0</v>
      </c>
      <c r="H9" s="195"/>
    </row>
    <row r="10" spans="1:15" ht="30" x14ac:dyDescent="0.25">
      <c r="A10" s="15"/>
      <c r="B10" s="267"/>
      <c r="C10" s="267"/>
      <c r="D10" s="21" t="s">
        <v>8</v>
      </c>
      <c r="E10" s="32" t="s">
        <v>69</v>
      </c>
      <c r="F10" s="32" t="s">
        <v>69</v>
      </c>
      <c r="G10" s="32" t="s">
        <v>69</v>
      </c>
      <c r="H10" s="196"/>
    </row>
    <row r="11" spans="1:15" ht="16.5" customHeight="1" x14ac:dyDescent="0.25">
      <c r="A11" s="15"/>
      <c r="B11" s="138" t="s">
        <v>65</v>
      </c>
      <c r="C11" s="138" t="s">
        <v>68</v>
      </c>
      <c r="D11" s="21" t="s">
        <v>3</v>
      </c>
      <c r="E11" s="20">
        <f>E12</f>
        <v>420000</v>
      </c>
      <c r="F11" s="20">
        <f>F12</f>
        <v>420000</v>
      </c>
      <c r="G11" s="36">
        <f>F11/E11*100</f>
        <v>100</v>
      </c>
      <c r="H11" s="133" t="s">
        <v>171</v>
      </c>
    </row>
    <row r="12" spans="1:15" ht="30" x14ac:dyDescent="0.25">
      <c r="A12" s="15"/>
      <c r="B12" s="139"/>
      <c r="C12" s="139"/>
      <c r="D12" s="21" t="s">
        <v>12</v>
      </c>
      <c r="E12" s="20">
        <v>420000</v>
      </c>
      <c r="F12" s="20">
        <v>420000</v>
      </c>
      <c r="G12" s="36">
        <f>F12/E12*100</f>
        <v>100</v>
      </c>
      <c r="H12" s="147"/>
    </row>
    <row r="13" spans="1:15" ht="30" x14ac:dyDescent="0.25">
      <c r="A13" s="15"/>
      <c r="B13" s="139"/>
      <c r="C13" s="139"/>
      <c r="D13" s="21" t="s">
        <v>13</v>
      </c>
      <c r="E13" s="20">
        <v>0</v>
      </c>
      <c r="F13" s="20">
        <v>0</v>
      </c>
      <c r="G13" s="20">
        <v>0</v>
      </c>
      <c r="H13" s="147"/>
    </row>
    <row r="14" spans="1:15" ht="30" x14ac:dyDescent="0.25">
      <c r="A14" s="15"/>
      <c r="B14" s="139"/>
      <c r="C14" s="139"/>
      <c r="D14" s="21" t="s">
        <v>7</v>
      </c>
      <c r="E14" s="32" t="s">
        <v>69</v>
      </c>
      <c r="F14" s="32" t="s">
        <v>69</v>
      </c>
      <c r="G14" s="32" t="s">
        <v>69</v>
      </c>
      <c r="H14" s="147"/>
    </row>
    <row r="15" spans="1:15" ht="30" x14ac:dyDescent="0.25">
      <c r="A15" s="15"/>
      <c r="B15" s="140"/>
      <c r="C15" s="140"/>
      <c r="D15" s="21" t="s">
        <v>8</v>
      </c>
      <c r="E15" s="32" t="s">
        <v>69</v>
      </c>
      <c r="F15" s="32" t="s">
        <v>69</v>
      </c>
      <c r="G15" s="32" t="s">
        <v>69</v>
      </c>
      <c r="H15" s="148"/>
    </row>
    <row r="16" spans="1:15" ht="15.75" customHeight="1" x14ac:dyDescent="0.25">
      <c r="A16" s="15"/>
      <c r="B16" s="138" t="s">
        <v>66</v>
      </c>
      <c r="C16" s="138" t="s">
        <v>50</v>
      </c>
      <c r="D16" s="19" t="s">
        <v>3</v>
      </c>
      <c r="E16" s="20">
        <f>E17</f>
        <v>2823248.55</v>
      </c>
      <c r="F16" s="20">
        <f>F17</f>
        <v>2823248.55</v>
      </c>
      <c r="G16" s="20">
        <f>F16/E16*100</f>
        <v>100</v>
      </c>
      <c r="H16" s="133" t="s">
        <v>170</v>
      </c>
    </row>
    <row r="17" spans="1:8" ht="30" customHeight="1" x14ac:dyDescent="0.25">
      <c r="A17" s="15"/>
      <c r="B17" s="139"/>
      <c r="C17" s="139"/>
      <c r="D17" s="21" t="s">
        <v>12</v>
      </c>
      <c r="E17" s="20">
        <v>2823248.55</v>
      </c>
      <c r="F17" s="20">
        <v>2823248.55</v>
      </c>
      <c r="G17" s="20">
        <f>F17/E17*100</f>
        <v>100</v>
      </c>
      <c r="H17" s="182"/>
    </row>
    <row r="18" spans="1:8" ht="27.75" customHeight="1" x14ac:dyDescent="0.25">
      <c r="A18" s="15"/>
      <c r="B18" s="139"/>
      <c r="C18" s="139"/>
      <c r="D18" s="21" t="s">
        <v>13</v>
      </c>
      <c r="E18" s="20">
        <v>0</v>
      </c>
      <c r="F18" s="20">
        <v>0</v>
      </c>
      <c r="G18" s="20">
        <v>0</v>
      </c>
      <c r="H18" s="182"/>
    </row>
    <row r="19" spans="1:8" ht="27.75" customHeight="1" x14ac:dyDescent="0.25">
      <c r="A19" s="15"/>
      <c r="B19" s="139"/>
      <c r="C19" s="139"/>
      <c r="D19" s="21" t="s">
        <v>7</v>
      </c>
      <c r="E19" s="32" t="s">
        <v>69</v>
      </c>
      <c r="F19" s="32" t="s">
        <v>69</v>
      </c>
      <c r="G19" s="32" t="s">
        <v>69</v>
      </c>
      <c r="H19" s="182"/>
    </row>
    <row r="20" spans="1:8" ht="27.75" customHeight="1" x14ac:dyDescent="0.25">
      <c r="A20" s="15"/>
      <c r="B20" s="140"/>
      <c r="C20" s="140"/>
      <c r="D20" s="21" t="s">
        <v>8</v>
      </c>
      <c r="E20" s="32" t="s">
        <v>69</v>
      </c>
      <c r="F20" s="32" t="s">
        <v>69</v>
      </c>
      <c r="G20" s="32" t="s">
        <v>69</v>
      </c>
      <c r="H20" s="183"/>
    </row>
    <row r="21" spans="1:8" x14ac:dyDescent="0.25">
      <c r="A21" s="15"/>
      <c r="B21" s="138" t="s">
        <v>67</v>
      </c>
      <c r="C21" s="138" t="s">
        <v>76</v>
      </c>
      <c r="D21" s="19" t="s">
        <v>3</v>
      </c>
      <c r="E21" s="20">
        <f>E23</f>
        <v>14746611.02</v>
      </c>
      <c r="F21" s="20">
        <f>F23</f>
        <v>14487399.73</v>
      </c>
      <c r="G21" s="20">
        <f t="shared" ref="G21:G23" si="0">F21/E21*100</f>
        <v>98.242231454749529</v>
      </c>
      <c r="H21" s="133" t="s">
        <v>186</v>
      </c>
    </row>
    <row r="22" spans="1:8" ht="30" x14ac:dyDescent="0.25">
      <c r="A22" s="15"/>
      <c r="B22" s="139"/>
      <c r="C22" s="139"/>
      <c r="D22" s="21" t="s">
        <v>12</v>
      </c>
      <c r="E22" s="20">
        <v>0</v>
      </c>
      <c r="F22" s="20">
        <v>0</v>
      </c>
      <c r="G22" s="20">
        <v>0</v>
      </c>
      <c r="H22" s="182"/>
    </row>
    <row r="23" spans="1:8" ht="30" x14ac:dyDescent="0.25">
      <c r="A23" s="15"/>
      <c r="B23" s="139"/>
      <c r="C23" s="139"/>
      <c r="D23" s="21" t="s">
        <v>13</v>
      </c>
      <c r="E23" s="20">
        <v>14746611.02</v>
      </c>
      <c r="F23" s="20">
        <v>14487399.73</v>
      </c>
      <c r="G23" s="20">
        <f t="shared" si="0"/>
        <v>98.242231454749529</v>
      </c>
      <c r="H23" s="182"/>
    </row>
    <row r="24" spans="1:8" ht="30" x14ac:dyDescent="0.25">
      <c r="A24" s="15"/>
      <c r="B24" s="139"/>
      <c r="C24" s="139"/>
      <c r="D24" s="21" t="s">
        <v>7</v>
      </c>
      <c r="E24" s="32" t="s">
        <v>69</v>
      </c>
      <c r="F24" s="32" t="s">
        <v>69</v>
      </c>
      <c r="G24" s="32" t="s">
        <v>69</v>
      </c>
      <c r="H24" s="182"/>
    </row>
    <row r="25" spans="1:8" ht="44.25" customHeight="1" x14ac:dyDescent="0.25">
      <c r="A25" s="15"/>
      <c r="B25" s="140"/>
      <c r="C25" s="140"/>
      <c r="D25" s="21" t="s">
        <v>8</v>
      </c>
      <c r="E25" s="32" t="s">
        <v>69</v>
      </c>
      <c r="F25" s="32" t="s">
        <v>69</v>
      </c>
      <c r="G25" s="32" t="s">
        <v>69</v>
      </c>
      <c r="H25" s="183"/>
    </row>
    <row r="26" spans="1:8" x14ac:dyDescent="0.25">
      <c r="A26" s="15"/>
      <c r="B26" s="138" t="s">
        <v>75</v>
      </c>
      <c r="C26" s="138" t="s">
        <v>77</v>
      </c>
      <c r="D26" s="19" t="s">
        <v>3</v>
      </c>
      <c r="E26" s="20">
        <f>E27+E28</f>
        <v>38679480.210000001</v>
      </c>
      <c r="F26" s="20">
        <f>F28</f>
        <v>37722972.020000003</v>
      </c>
      <c r="G26" s="20">
        <f t="shared" ref="G26" si="1">F26/E26*100</f>
        <v>97.527091406588482</v>
      </c>
      <c r="H26" s="133" t="s">
        <v>169</v>
      </c>
    </row>
    <row r="27" spans="1:8" ht="30" x14ac:dyDescent="0.25">
      <c r="A27" s="15"/>
      <c r="B27" s="139"/>
      <c r="C27" s="139"/>
      <c r="D27" s="21" t="s">
        <v>12</v>
      </c>
      <c r="E27" s="20">
        <v>0</v>
      </c>
      <c r="F27" s="20">
        <v>0</v>
      </c>
      <c r="G27" s="20">
        <v>0</v>
      </c>
      <c r="H27" s="182"/>
    </row>
    <row r="28" spans="1:8" ht="30" x14ac:dyDescent="0.25">
      <c r="A28" s="15"/>
      <c r="B28" s="139"/>
      <c r="C28" s="139"/>
      <c r="D28" s="21" t="s">
        <v>13</v>
      </c>
      <c r="E28" s="20">
        <v>38679480.210000001</v>
      </c>
      <c r="F28" s="20">
        <v>37722972.020000003</v>
      </c>
      <c r="G28" s="20">
        <f t="shared" ref="G28" si="2">F28/E28*100</f>
        <v>97.527091406588482</v>
      </c>
      <c r="H28" s="182"/>
    </row>
    <row r="29" spans="1:8" ht="30" x14ac:dyDescent="0.25">
      <c r="A29" s="15"/>
      <c r="B29" s="139"/>
      <c r="C29" s="139"/>
      <c r="D29" s="21" t="s">
        <v>7</v>
      </c>
      <c r="E29" s="32" t="s">
        <v>69</v>
      </c>
      <c r="F29" s="32" t="s">
        <v>69</v>
      </c>
      <c r="G29" s="32" t="s">
        <v>69</v>
      </c>
      <c r="H29" s="182"/>
    </row>
    <row r="30" spans="1:8" ht="30" x14ac:dyDescent="0.25">
      <c r="A30" s="15"/>
      <c r="B30" s="140"/>
      <c r="C30" s="140"/>
      <c r="D30" s="21" t="s">
        <v>8</v>
      </c>
      <c r="E30" s="32" t="s">
        <v>69</v>
      </c>
      <c r="F30" s="32" t="s">
        <v>69</v>
      </c>
      <c r="G30" s="32" t="s">
        <v>69</v>
      </c>
      <c r="H30" s="183"/>
    </row>
    <row r="31" spans="1:8" ht="15.75" customHeight="1" x14ac:dyDescent="0.25">
      <c r="A31" s="15"/>
      <c r="B31" s="138" t="s">
        <v>2</v>
      </c>
      <c r="C31" s="138" t="s">
        <v>78</v>
      </c>
      <c r="D31" s="19" t="s">
        <v>3</v>
      </c>
      <c r="E31" s="20">
        <f>E32+E33</f>
        <v>965747.8</v>
      </c>
      <c r="F31" s="20">
        <f>F32+F33</f>
        <v>965747.8</v>
      </c>
      <c r="G31" s="20">
        <f t="shared" ref="G31" si="3">F31/E31*100</f>
        <v>100</v>
      </c>
      <c r="H31" s="141" t="s">
        <v>168</v>
      </c>
    </row>
    <row r="32" spans="1:8" ht="30" x14ac:dyDescent="0.25">
      <c r="A32" s="15"/>
      <c r="B32" s="139"/>
      <c r="C32" s="139"/>
      <c r="D32" s="21" t="s">
        <v>12</v>
      </c>
      <c r="E32" s="20">
        <f>25747.8</f>
        <v>25747.8</v>
      </c>
      <c r="F32" s="20">
        <f>25747.8</f>
        <v>25747.8</v>
      </c>
      <c r="G32" s="20">
        <f>F32/E32*100</f>
        <v>100</v>
      </c>
      <c r="H32" s="213"/>
    </row>
    <row r="33" spans="1:8" ht="30" x14ac:dyDescent="0.25">
      <c r="A33" s="15"/>
      <c r="B33" s="139"/>
      <c r="C33" s="139"/>
      <c r="D33" s="21" t="s">
        <v>13</v>
      </c>
      <c r="E33" s="20">
        <v>940000</v>
      </c>
      <c r="F33" s="20">
        <v>940000</v>
      </c>
      <c r="G33" s="20">
        <f>F33/E33*100</f>
        <v>100</v>
      </c>
      <c r="H33" s="213"/>
    </row>
    <row r="34" spans="1:8" ht="30" x14ac:dyDescent="0.25">
      <c r="A34" s="15"/>
      <c r="B34" s="139"/>
      <c r="C34" s="139"/>
      <c r="D34" s="21" t="s">
        <v>7</v>
      </c>
      <c r="E34" s="32" t="s">
        <v>69</v>
      </c>
      <c r="F34" s="32" t="s">
        <v>69</v>
      </c>
      <c r="G34" s="32" t="s">
        <v>69</v>
      </c>
      <c r="H34" s="213"/>
    </row>
    <row r="35" spans="1:8" ht="121.5" customHeight="1" x14ac:dyDescent="0.25">
      <c r="A35" s="15"/>
      <c r="B35" s="140"/>
      <c r="C35" s="140"/>
      <c r="D35" s="21" t="s">
        <v>8</v>
      </c>
      <c r="E35" s="32" t="s">
        <v>69</v>
      </c>
      <c r="F35" s="32" t="s">
        <v>69</v>
      </c>
      <c r="G35" s="32" t="s">
        <v>69</v>
      </c>
      <c r="H35" s="214"/>
    </row>
  </sheetData>
  <dataConsolidate/>
  <mergeCells count="20">
    <mergeCell ref="B6:B10"/>
    <mergeCell ref="C6:C10"/>
    <mergeCell ref="H6:H10"/>
    <mergeCell ref="A2:H2"/>
    <mergeCell ref="A3:H3"/>
    <mergeCell ref="B11:B15"/>
    <mergeCell ref="C11:C15"/>
    <mergeCell ref="H11:H15"/>
    <mergeCell ref="B16:B20"/>
    <mergeCell ref="C16:C20"/>
    <mergeCell ref="H16:H20"/>
    <mergeCell ref="B31:B35"/>
    <mergeCell ref="C31:C35"/>
    <mergeCell ref="H31:H35"/>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61" fitToHeight="0" orientation="landscape" r:id="rId1"/>
  <rowBreaks count="1" manualBreakCount="1">
    <brk id="3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view="pageBreakPreview" zoomScale="70" zoomScaleNormal="90" zoomScaleSheetLayoutView="70" workbookViewId="0">
      <selection activeCell="H16" sqref="H16:H20"/>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ht="15.75" customHeight="1" x14ac:dyDescent="0.25">
      <c r="A6" s="15"/>
      <c r="B6" s="265" t="s">
        <v>5</v>
      </c>
      <c r="C6" s="265" t="s">
        <v>45</v>
      </c>
      <c r="D6" s="19" t="s">
        <v>3</v>
      </c>
      <c r="E6" s="20">
        <f>SUM(E7:E9)</f>
        <v>44725231.75</v>
      </c>
      <c r="F6" s="20">
        <f>SUM(F7:F9)</f>
        <v>43986133.359999992</v>
      </c>
      <c r="G6" s="20">
        <f>F6/E6*100</f>
        <v>98.347468842349812</v>
      </c>
      <c r="H6" s="194"/>
    </row>
    <row r="7" spans="1:15" ht="30" x14ac:dyDescent="0.25">
      <c r="A7" s="15"/>
      <c r="B7" s="268"/>
      <c r="C7" s="268"/>
      <c r="D7" s="21" t="s">
        <v>12</v>
      </c>
      <c r="E7" s="20">
        <f>E12+E22+E37+E52+E57</f>
        <v>43733005.810000002</v>
      </c>
      <c r="F7" s="20">
        <f>F12+F22+F37+F52+F57</f>
        <v>42993907.419999994</v>
      </c>
      <c r="G7" s="20">
        <f>F7/E7*100</f>
        <v>98.309975780738569</v>
      </c>
      <c r="H7" s="195"/>
    </row>
    <row r="8" spans="1:15" ht="30" x14ac:dyDescent="0.25">
      <c r="A8" s="15"/>
      <c r="B8" s="268"/>
      <c r="C8" s="268"/>
      <c r="D8" s="21" t="s">
        <v>13</v>
      </c>
      <c r="E8" s="20">
        <f>E23+E38</f>
        <v>992225.94</v>
      </c>
      <c r="F8" s="20">
        <f>F23+F38</f>
        <v>992225.94</v>
      </c>
      <c r="G8" s="20">
        <f t="shared" ref="G8" si="0">F8/E8*100</f>
        <v>100</v>
      </c>
      <c r="H8" s="195"/>
    </row>
    <row r="9" spans="1:15" ht="30" x14ac:dyDescent="0.25">
      <c r="A9" s="15"/>
      <c r="B9" s="268"/>
      <c r="C9" s="268"/>
      <c r="D9" s="21" t="s">
        <v>7</v>
      </c>
      <c r="E9" s="20">
        <v>0</v>
      </c>
      <c r="F9" s="20">
        <v>0</v>
      </c>
      <c r="G9" s="20">
        <v>0</v>
      </c>
      <c r="H9" s="195"/>
    </row>
    <row r="10" spans="1:15" ht="30" x14ac:dyDescent="0.25">
      <c r="A10" s="15"/>
      <c r="B10" s="269"/>
      <c r="C10" s="269"/>
      <c r="D10" s="21" t="s">
        <v>8</v>
      </c>
      <c r="E10" s="32" t="s">
        <v>69</v>
      </c>
      <c r="F10" s="32" t="s">
        <v>69</v>
      </c>
      <c r="G10" s="32" t="s">
        <v>69</v>
      </c>
      <c r="H10" s="196"/>
    </row>
    <row r="11" spans="1:15" x14ac:dyDescent="0.25">
      <c r="A11" s="15"/>
      <c r="B11" s="138" t="s">
        <v>16</v>
      </c>
      <c r="C11" s="138" t="s">
        <v>46</v>
      </c>
      <c r="D11" s="19" t="s">
        <v>3</v>
      </c>
      <c r="E11" s="20">
        <f>SUM(E12:E14)</f>
        <v>26481523.370000001</v>
      </c>
      <c r="F11" s="20">
        <f>SUM(F12:F14)</f>
        <v>25751461.710000001</v>
      </c>
      <c r="G11" s="20">
        <f>F11/E11*100</f>
        <v>97.243128162230036</v>
      </c>
      <c r="H11" s="141" t="s">
        <v>166</v>
      </c>
      <c r="I11" s="232"/>
    </row>
    <row r="12" spans="1:15" ht="30" x14ac:dyDescent="0.25">
      <c r="A12" s="15"/>
      <c r="B12" s="139"/>
      <c r="C12" s="139"/>
      <c r="D12" s="21" t="s">
        <v>12</v>
      </c>
      <c r="E12" s="20">
        <f>E17</f>
        <v>26481523.370000001</v>
      </c>
      <c r="F12" s="20">
        <f>F17</f>
        <v>25751461.710000001</v>
      </c>
      <c r="G12" s="20">
        <f>F12/E12*100</f>
        <v>97.243128162230036</v>
      </c>
      <c r="H12" s="152"/>
      <c r="I12" s="232"/>
    </row>
    <row r="13" spans="1:15" ht="30" x14ac:dyDescent="0.25">
      <c r="A13" s="15"/>
      <c r="B13" s="139"/>
      <c r="C13" s="139"/>
      <c r="D13" s="21" t="s">
        <v>13</v>
      </c>
      <c r="E13" s="32" t="s">
        <v>69</v>
      </c>
      <c r="F13" s="32" t="s">
        <v>69</v>
      </c>
      <c r="G13" s="32" t="s">
        <v>69</v>
      </c>
      <c r="H13" s="152"/>
      <c r="I13" s="232"/>
    </row>
    <row r="14" spans="1:15" ht="40.5" customHeight="1" x14ac:dyDescent="0.25">
      <c r="A14" s="15"/>
      <c r="B14" s="139"/>
      <c r="C14" s="139"/>
      <c r="D14" s="21" t="s">
        <v>7</v>
      </c>
      <c r="E14" s="32" t="s">
        <v>69</v>
      </c>
      <c r="F14" s="32" t="s">
        <v>69</v>
      </c>
      <c r="G14" s="32" t="s">
        <v>69</v>
      </c>
      <c r="H14" s="152"/>
      <c r="I14" s="232"/>
    </row>
    <row r="15" spans="1:15" ht="281.25" customHeight="1" x14ac:dyDescent="0.25">
      <c r="A15" s="15"/>
      <c r="B15" s="140"/>
      <c r="C15" s="140"/>
      <c r="D15" s="21" t="s">
        <v>8</v>
      </c>
      <c r="E15" s="32" t="s">
        <v>69</v>
      </c>
      <c r="F15" s="32" t="s">
        <v>69</v>
      </c>
      <c r="G15" s="32" t="s">
        <v>69</v>
      </c>
      <c r="H15" s="152"/>
      <c r="I15" s="232"/>
    </row>
    <row r="16" spans="1:15" x14ac:dyDescent="0.25">
      <c r="A16" s="15"/>
      <c r="B16" s="138" t="s">
        <v>145</v>
      </c>
      <c r="C16" s="138" t="s">
        <v>165</v>
      </c>
      <c r="D16" s="19" t="s">
        <v>3</v>
      </c>
      <c r="E16" s="20">
        <f>E17+E18</f>
        <v>26481523.370000001</v>
      </c>
      <c r="F16" s="20">
        <f>F17+F18</f>
        <v>25751461.710000001</v>
      </c>
      <c r="G16" s="20">
        <f>F16/E16*100</f>
        <v>97.243128162230036</v>
      </c>
      <c r="H16" s="241" t="s">
        <v>167</v>
      </c>
      <c r="I16" s="233"/>
    </row>
    <row r="17" spans="1:9" ht="34.5" customHeight="1" x14ac:dyDescent="0.25">
      <c r="A17" s="15"/>
      <c r="B17" s="139"/>
      <c r="C17" s="139"/>
      <c r="D17" s="21" t="s">
        <v>12</v>
      </c>
      <c r="E17" s="20">
        <v>26481523.370000001</v>
      </c>
      <c r="F17" s="20">
        <v>25751461.710000001</v>
      </c>
      <c r="G17" s="20">
        <f t="shared" ref="G17" si="1">F17/E17*100</f>
        <v>97.243128162230036</v>
      </c>
      <c r="H17" s="242"/>
      <c r="I17" s="233"/>
    </row>
    <row r="18" spans="1:9" ht="37.5" customHeight="1" x14ac:dyDescent="0.25">
      <c r="A18" s="15"/>
      <c r="B18" s="139"/>
      <c r="C18" s="139"/>
      <c r="D18" s="21" t="s">
        <v>13</v>
      </c>
      <c r="E18" s="74">
        <v>0</v>
      </c>
      <c r="F18" s="74">
        <v>0</v>
      </c>
      <c r="G18" s="74">
        <v>0</v>
      </c>
      <c r="H18" s="242"/>
      <c r="I18" s="233"/>
    </row>
    <row r="19" spans="1:9" ht="38.25" customHeight="1" x14ac:dyDescent="0.25">
      <c r="A19" s="15"/>
      <c r="B19" s="139"/>
      <c r="C19" s="139"/>
      <c r="D19" s="21" t="s">
        <v>7</v>
      </c>
      <c r="E19" s="32" t="s">
        <v>69</v>
      </c>
      <c r="F19" s="32" t="s">
        <v>69</v>
      </c>
      <c r="G19" s="32" t="s">
        <v>69</v>
      </c>
      <c r="H19" s="242"/>
      <c r="I19" s="233"/>
    </row>
    <row r="20" spans="1:9" ht="402" customHeight="1" x14ac:dyDescent="0.25">
      <c r="A20" s="15"/>
      <c r="B20" s="140"/>
      <c r="C20" s="140"/>
      <c r="D20" s="21" t="s">
        <v>8</v>
      </c>
      <c r="E20" s="32" t="s">
        <v>69</v>
      </c>
      <c r="F20" s="32" t="s">
        <v>69</v>
      </c>
      <c r="G20" s="32" t="s">
        <v>69</v>
      </c>
      <c r="H20" s="243"/>
      <c r="I20" s="233"/>
    </row>
    <row r="21" spans="1:9" x14ac:dyDescent="0.25">
      <c r="A21" s="15"/>
      <c r="B21" s="138" t="s">
        <v>79</v>
      </c>
      <c r="C21" s="138" t="s">
        <v>47</v>
      </c>
      <c r="D21" s="19" t="s">
        <v>3</v>
      </c>
      <c r="E21" s="20">
        <f>E22+E23</f>
        <v>11694270.780000001</v>
      </c>
      <c r="F21" s="20">
        <f>F22+F23</f>
        <v>11688264.15</v>
      </c>
      <c r="G21" s="20">
        <f>F21/E21*100</f>
        <v>99.948636130349627</v>
      </c>
      <c r="H21" s="202"/>
      <c r="I21" s="136"/>
    </row>
    <row r="22" spans="1:9" ht="30" x14ac:dyDescent="0.25">
      <c r="A22" s="15"/>
      <c r="B22" s="139"/>
      <c r="C22" s="139"/>
      <c r="D22" s="21" t="s">
        <v>12</v>
      </c>
      <c r="E22" s="20">
        <f>E27+E32</f>
        <v>11694270.780000001</v>
      </c>
      <c r="F22" s="20">
        <f>F27+F32</f>
        <v>11688264.15</v>
      </c>
      <c r="G22" s="20">
        <f t="shared" ref="G22:G37" si="2">F22/E22*100</f>
        <v>99.948636130349627</v>
      </c>
      <c r="H22" s="152"/>
      <c r="I22" s="136"/>
    </row>
    <row r="23" spans="1:9" ht="30" x14ac:dyDescent="0.25">
      <c r="A23" s="15"/>
      <c r="B23" s="139"/>
      <c r="C23" s="139"/>
      <c r="D23" s="21" t="s">
        <v>13</v>
      </c>
      <c r="E23" s="20">
        <v>0</v>
      </c>
      <c r="F23" s="20">
        <v>0</v>
      </c>
      <c r="G23" s="20">
        <v>0</v>
      </c>
      <c r="H23" s="152"/>
      <c r="I23" s="136"/>
    </row>
    <row r="24" spans="1:9" ht="30" x14ac:dyDescent="0.25">
      <c r="A24" s="15"/>
      <c r="B24" s="139"/>
      <c r="C24" s="139"/>
      <c r="D24" s="21" t="s">
        <v>7</v>
      </c>
      <c r="E24" s="32" t="s">
        <v>69</v>
      </c>
      <c r="F24" s="32" t="s">
        <v>69</v>
      </c>
      <c r="G24" s="32" t="s">
        <v>69</v>
      </c>
      <c r="H24" s="152"/>
      <c r="I24" s="136"/>
    </row>
    <row r="25" spans="1:9" ht="61.5" customHeight="1" x14ac:dyDescent="0.25">
      <c r="A25" s="15"/>
      <c r="B25" s="140"/>
      <c r="C25" s="140"/>
      <c r="D25" s="21" t="s">
        <v>8</v>
      </c>
      <c r="E25" s="32" t="s">
        <v>69</v>
      </c>
      <c r="F25" s="32" t="s">
        <v>69</v>
      </c>
      <c r="G25" s="32" t="s">
        <v>69</v>
      </c>
      <c r="H25" s="203"/>
      <c r="I25" s="136"/>
    </row>
    <row r="26" spans="1:9" x14ac:dyDescent="0.25">
      <c r="A26" s="15"/>
      <c r="B26" s="138" t="s">
        <v>145</v>
      </c>
      <c r="C26" s="138" t="s">
        <v>163</v>
      </c>
      <c r="D26" s="19" t="s">
        <v>3</v>
      </c>
      <c r="E26" s="20">
        <f>E27+E28</f>
        <v>10228469.98</v>
      </c>
      <c r="F26" s="20">
        <f>F27+F28</f>
        <v>10222463.35</v>
      </c>
      <c r="G26" s="20">
        <f>F26/E26*100</f>
        <v>99.941275381247181</v>
      </c>
      <c r="H26" s="133" t="s">
        <v>164</v>
      </c>
      <c r="I26" s="233"/>
    </row>
    <row r="27" spans="1:9" ht="30" x14ac:dyDescent="0.25">
      <c r="A27" s="15"/>
      <c r="B27" s="139"/>
      <c r="C27" s="139"/>
      <c r="D27" s="21" t="s">
        <v>12</v>
      </c>
      <c r="E27" s="20">
        <v>10228469.98</v>
      </c>
      <c r="F27" s="20">
        <v>10222463.35</v>
      </c>
      <c r="G27" s="20">
        <f t="shared" ref="G27" si="3">F27/E27*100</f>
        <v>99.941275381247181</v>
      </c>
      <c r="H27" s="147"/>
      <c r="I27" s="233"/>
    </row>
    <row r="28" spans="1:9" ht="30" x14ac:dyDescent="0.25">
      <c r="A28" s="15"/>
      <c r="B28" s="139"/>
      <c r="C28" s="139"/>
      <c r="D28" s="21" t="s">
        <v>13</v>
      </c>
      <c r="E28" s="74">
        <v>0</v>
      </c>
      <c r="F28" s="74">
        <v>0</v>
      </c>
      <c r="G28" s="74">
        <v>0</v>
      </c>
      <c r="H28" s="147"/>
      <c r="I28" s="233"/>
    </row>
    <row r="29" spans="1:9" ht="30" x14ac:dyDescent="0.25">
      <c r="A29" s="15"/>
      <c r="B29" s="139"/>
      <c r="C29" s="139"/>
      <c r="D29" s="21" t="s">
        <v>7</v>
      </c>
      <c r="E29" s="32" t="s">
        <v>69</v>
      </c>
      <c r="F29" s="32" t="s">
        <v>69</v>
      </c>
      <c r="G29" s="32" t="s">
        <v>69</v>
      </c>
      <c r="H29" s="147"/>
      <c r="I29" s="233"/>
    </row>
    <row r="30" spans="1:9" ht="37.5" customHeight="1" x14ac:dyDescent="0.25">
      <c r="A30" s="15"/>
      <c r="B30" s="140"/>
      <c r="C30" s="140"/>
      <c r="D30" s="21" t="s">
        <v>8</v>
      </c>
      <c r="E30" s="32" t="s">
        <v>69</v>
      </c>
      <c r="F30" s="32" t="s">
        <v>69</v>
      </c>
      <c r="G30" s="32" t="s">
        <v>69</v>
      </c>
      <c r="H30" s="148"/>
      <c r="I30" s="233"/>
    </row>
    <row r="31" spans="1:9" x14ac:dyDescent="0.25">
      <c r="A31" s="15"/>
      <c r="B31" s="138" t="s">
        <v>145</v>
      </c>
      <c r="C31" s="138" t="s">
        <v>161</v>
      </c>
      <c r="D31" s="19" t="s">
        <v>3</v>
      </c>
      <c r="E31" s="20">
        <f>E32+E33</f>
        <v>1465800.8</v>
      </c>
      <c r="F31" s="20">
        <f>F32+F33</f>
        <v>1465800.8</v>
      </c>
      <c r="G31" s="20">
        <f>F31/E31*100</f>
        <v>100</v>
      </c>
      <c r="H31" s="133" t="s">
        <v>162</v>
      </c>
      <c r="I31" s="233"/>
    </row>
    <row r="32" spans="1:9" ht="30" x14ac:dyDescent="0.25">
      <c r="A32" s="15"/>
      <c r="B32" s="139"/>
      <c r="C32" s="139"/>
      <c r="D32" s="21" t="s">
        <v>12</v>
      </c>
      <c r="E32" s="20">
        <f>1465800.8</f>
        <v>1465800.8</v>
      </c>
      <c r="F32" s="20">
        <v>1465800.8</v>
      </c>
      <c r="G32" s="20">
        <f t="shared" ref="G32" si="4">F32/E32*100</f>
        <v>100</v>
      </c>
      <c r="H32" s="147"/>
      <c r="I32" s="233"/>
    </row>
    <row r="33" spans="1:9" ht="30" x14ac:dyDescent="0.25">
      <c r="A33" s="15"/>
      <c r="B33" s="139"/>
      <c r="C33" s="139"/>
      <c r="D33" s="21" t="s">
        <v>13</v>
      </c>
      <c r="E33" s="74">
        <v>0</v>
      </c>
      <c r="F33" s="74">
        <v>0</v>
      </c>
      <c r="G33" s="74">
        <v>0</v>
      </c>
      <c r="H33" s="147"/>
      <c r="I33" s="233"/>
    </row>
    <row r="34" spans="1:9" ht="30" x14ac:dyDescent="0.25">
      <c r="A34" s="15"/>
      <c r="B34" s="139"/>
      <c r="C34" s="139"/>
      <c r="D34" s="21" t="s">
        <v>7</v>
      </c>
      <c r="E34" s="32" t="s">
        <v>69</v>
      </c>
      <c r="F34" s="32" t="s">
        <v>69</v>
      </c>
      <c r="G34" s="32" t="s">
        <v>69</v>
      </c>
      <c r="H34" s="147"/>
      <c r="I34" s="233"/>
    </row>
    <row r="35" spans="1:9" ht="48" customHeight="1" x14ac:dyDescent="0.25">
      <c r="A35" s="15"/>
      <c r="B35" s="140"/>
      <c r="C35" s="140"/>
      <c r="D35" s="21" t="s">
        <v>8</v>
      </c>
      <c r="E35" s="32" t="s">
        <v>69</v>
      </c>
      <c r="F35" s="32" t="s">
        <v>69</v>
      </c>
      <c r="G35" s="32" t="s">
        <v>69</v>
      </c>
      <c r="H35" s="148"/>
      <c r="I35" s="233"/>
    </row>
    <row r="36" spans="1:9" x14ac:dyDescent="0.25">
      <c r="A36" s="15"/>
      <c r="B36" s="138" t="s">
        <v>17</v>
      </c>
      <c r="C36" s="138" t="s">
        <v>48</v>
      </c>
      <c r="D36" s="19" t="s">
        <v>3</v>
      </c>
      <c r="E36" s="20">
        <f>E37+E38</f>
        <v>1501397.17</v>
      </c>
      <c r="F36" s="20">
        <f>F37+F38</f>
        <v>1501397.17</v>
      </c>
      <c r="G36" s="20">
        <f t="shared" si="2"/>
        <v>100</v>
      </c>
      <c r="H36" s="133"/>
      <c r="I36" s="136"/>
    </row>
    <row r="37" spans="1:9" ht="30" x14ac:dyDescent="0.25">
      <c r="A37" s="15"/>
      <c r="B37" s="139"/>
      <c r="C37" s="139"/>
      <c r="D37" s="21" t="s">
        <v>12</v>
      </c>
      <c r="E37" s="20">
        <f>E42+E47</f>
        <v>509171.23</v>
      </c>
      <c r="F37" s="20">
        <f>F42+F47</f>
        <v>509171.23</v>
      </c>
      <c r="G37" s="20">
        <f t="shared" si="2"/>
        <v>100</v>
      </c>
      <c r="H37" s="147"/>
      <c r="I37" s="136"/>
    </row>
    <row r="38" spans="1:9" ht="30" x14ac:dyDescent="0.25">
      <c r="A38" s="15"/>
      <c r="B38" s="139"/>
      <c r="C38" s="139"/>
      <c r="D38" s="21" t="s">
        <v>13</v>
      </c>
      <c r="E38" s="20">
        <f>E48</f>
        <v>992225.94</v>
      </c>
      <c r="F38" s="20">
        <f>F48</f>
        <v>992225.94</v>
      </c>
      <c r="G38" s="20">
        <f>F38/E38*100</f>
        <v>100</v>
      </c>
      <c r="H38" s="147"/>
      <c r="I38" s="136"/>
    </row>
    <row r="39" spans="1:9" ht="30" x14ac:dyDescent="0.25">
      <c r="A39" s="15"/>
      <c r="B39" s="139"/>
      <c r="C39" s="139"/>
      <c r="D39" s="21" t="s">
        <v>7</v>
      </c>
      <c r="E39" s="32" t="s">
        <v>69</v>
      </c>
      <c r="F39" s="32" t="s">
        <v>69</v>
      </c>
      <c r="G39" s="32" t="s">
        <v>69</v>
      </c>
      <c r="H39" s="147"/>
      <c r="I39" s="136"/>
    </row>
    <row r="40" spans="1:9" ht="33" customHeight="1" x14ac:dyDescent="0.25">
      <c r="A40" s="15"/>
      <c r="B40" s="140"/>
      <c r="C40" s="140"/>
      <c r="D40" s="21" t="s">
        <v>8</v>
      </c>
      <c r="E40" s="32" t="s">
        <v>69</v>
      </c>
      <c r="F40" s="32" t="s">
        <v>69</v>
      </c>
      <c r="G40" s="32" t="s">
        <v>69</v>
      </c>
      <c r="H40" s="148"/>
      <c r="I40" s="136"/>
    </row>
    <row r="41" spans="1:9" x14ac:dyDescent="0.25">
      <c r="A41" s="15"/>
      <c r="B41" s="138" t="s">
        <v>145</v>
      </c>
      <c r="C41" s="138" t="s">
        <v>146</v>
      </c>
      <c r="D41" s="19" t="s">
        <v>3</v>
      </c>
      <c r="E41" s="20">
        <f>E42+E43</f>
        <v>217341.38</v>
      </c>
      <c r="F41" s="20">
        <f>F42+F43</f>
        <v>217341.38</v>
      </c>
      <c r="G41" s="20">
        <f>F41/E41*100</f>
        <v>100</v>
      </c>
      <c r="H41" s="133" t="s">
        <v>147</v>
      </c>
      <c r="I41" s="233"/>
    </row>
    <row r="42" spans="1:9" ht="30" x14ac:dyDescent="0.25">
      <c r="A42" s="15"/>
      <c r="B42" s="139"/>
      <c r="C42" s="139"/>
      <c r="D42" s="21" t="s">
        <v>12</v>
      </c>
      <c r="E42" s="20">
        <f>217341.38</f>
        <v>217341.38</v>
      </c>
      <c r="F42" s="20">
        <v>217341.38</v>
      </c>
      <c r="G42" s="20">
        <f t="shared" ref="G42" si="5">F42/E42*100</f>
        <v>100</v>
      </c>
      <c r="H42" s="147"/>
      <c r="I42" s="233"/>
    </row>
    <row r="43" spans="1:9" ht="30" x14ac:dyDescent="0.25">
      <c r="A43" s="15"/>
      <c r="B43" s="139"/>
      <c r="C43" s="139"/>
      <c r="D43" s="21" t="s">
        <v>13</v>
      </c>
      <c r="E43" s="74">
        <v>0</v>
      </c>
      <c r="F43" s="74">
        <v>0</v>
      </c>
      <c r="G43" s="74">
        <v>0</v>
      </c>
      <c r="H43" s="147"/>
      <c r="I43" s="233"/>
    </row>
    <row r="44" spans="1:9" ht="30" x14ac:dyDescent="0.25">
      <c r="A44" s="15"/>
      <c r="B44" s="139"/>
      <c r="C44" s="139"/>
      <c r="D44" s="21" t="s">
        <v>7</v>
      </c>
      <c r="E44" s="32" t="s">
        <v>69</v>
      </c>
      <c r="F44" s="32" t="s">
        <v>69</v>
      </c>
      <c r="G44" s="32" t="s">
        <v>69</v>
      </c>
      <c r="H44" s="147"/>
      <c r="I44" s="233"/>
    </row>
    <row r="45" spans="1:9" ht="48" customHeight="1" x14ac:dyDescent="0.25">
      <c r="A45" s="15"/>
      <c r="B45" s="140"/>
      <c r="C45" s="140"/>
      <c r="D45" s="21" t="s">
        <v>8</v>
      </c>
      <c r="E45" s="32" t="s">
        <v>69</v>
      </c>
      <c r="F45" s="32" t="s">
        <v>69</v>
      </c>
      <c r="G45" s="32" t="s">
        <v>69</v>
      </c>
      <c r="H45" s="148"/>
      <c r="I45" s="233"/>
    </row>
    <row r="46" spans="1:9" x14ac:dyDescent="0.25">
      <c r="A46" s="15"/>
      <c r="B46" s="138" t="s">
        <v>145</v>
      </c>
      <c r="C46" s="138" t="s">
        <v>144</v>
      </c>
      <c r="D46" s="19" t="s">
        <v>3</v>
      </c>
      <c r="E46" s="20">
        <f>E47+E48</f>
        <v>1284055.79</v>
      </c>
      <c r="F46" s="20">
        <f>F47+F48</f>
        <v>1284055.79</v>
      </c>
      <c r="G46" s="20">
        <f>F46/E46*100</f>
        <v>100</v>
      </c>
      <c r="H46" s="133" t="s">
        <v>160</v>
      </c>
      <c r="I46" s="233"/>
    </row>
    <row r="47" spans="1:9" ht="30" x14ac:dyDescent="0.25">
      <c r="A47" s="15"/>
      <c r="B47" s="139"/>
      <c r="C47" s="139"/>
      <c r="D47" s="21" t="s">
        <v>12</v>
      </c>
      <c r="E47" s="20">
        <v>291829.84999999998</v>
      </c>
      <c r="F47" s="20">
        <v>291829.84999999998</v>
      </c>
      <c r="G47" s="20">
        <f t="shared" ref="G47" si="6">F47/E47*100</f>
        <v>100</v>
      </c>
      <c r="H47" s="147"/>
      <c r="I47" s="233"/>
    </row>
    <row r="48" spans="1:9" ht="30" x14ac:dyDescent="0.25">
      <c r="A48" s="15"/>
      <c r="B48" s="139"/>
      <c r="C48" s="139"/>
      <c r="D48" s="21" t="s">
        <v>13</v>
      </c>
      <c r="E48" s="74">
        <v>992225.94</v>
      </c>
      <c r="F48" s="74">
        <v>992225.94</v>
      </c>
      <c r="G48" s="74">
        <f>F48/E48*100</f>
        <v>100</v>
      </c>
      <c r="H48" s="147"/>
      <c r="I48" s="233"/>
    </row>
    <row r="49" spans="1:9" ht="30" x14ac:dyDescent="0.25">
      <c r="A49" s="15"/>
      <c r="B49" s="139"/>
      <c r="C49" s="139"/>
      <c r="D49" s="21" t="s">
        <v>7</v>
      </c>
      <c r="E49" s="32" t="s">
        <v>69</v>
      </c>
      <c r="F49" s="32" t="s">
        <v>69</v>
      </c>
      <c r="G49" s="32" t="s">
        <v>69</v>
      </c>
      <c r="H49" s="147"/>
      <c r="I49" s="233"/>
    </row>
    <row r="50" spans="1:9" ht="64.5" customHeight="1" x14ac:dyDescent="0.25">
      <c r="A50" s="15"/>
      <c r="B50" s="140"/>
      <c r="C50" s="140"/>
      <c r="D50" s="21" t="s">
        <v>8</v>
      </c>
      <c r="E50" s="32" t="s">
        <v>69</v>
      </c>
      <c r="F50" s="32" t="s">
        <v>69</v>
      </c>
      <c r="G50" s="32" t="s">
        <v>69</v>
      </c>
      <c r="H50" s="148"/>
      <c r="I50" s="233"/>
    </row>
    <row r="51" spans="1:9" ht="15.75" customHeight="1" x14ac:dyDescent="0.25">
      <c r="A51" s="15"/>
      <c r="B51" s="138" t="s">
        <v>18</v>
      </c>
      <c r="C51" s="138" t="s">
        <v>97</v>
      </c>
      <c r="D51" s="19" t="s">
        <v>3</v>
      </c>
      <c r="E51" s="20">
        <f>E52</f>
        <v>5048040.43</v>
      </c>
      <c r="F51" s="20">
        <f>F52</f>
        <v>5045010.33</v>
      </c>
      <c r="G51" s="20">
        <f>F51/E51*100</f>
        <v>99.939974727975795</v>
      </c>
      <c r="H51" s="138" t="s">
        <v>143</v>
      </c>
      <c r="I51" s="233"/>
    </row>
    <row r="52" spans="1:9" ht="30" x14ac:dyDescent="0.25">
      <c r="A52" s="15"/>
      <c r="B52" s="139"/>
      <c r="C52" s="139"/>
      <c r="D52" s="21" t="s">
        <v>12</v>
      </c>
      <c r="E52" s="20">
        <v>5048040.43</v>
      </c>
      <c r="F52" s="20">
        <v>5045010.33</v>
      </c>
      <c r="G52" s="20">
        <f t="shared" ref="G52" si="7">F52/E52*100</f>
        <v>99.939974727975795</v>
      </c>
      <c r="H52" s="139"/>
      <c r="I52" s="233"/>
    </row>
    <row r="53" spans="1:9" ht="30" x14ac:dyDescent="0.25">
      <c r="A53" s="15"/>
      <c r="B53" s="139"/>
      <c r="C53" s="139"/>
      <c r="D53" s="21" t="s">
        <v>13</v>
      </c>
      <c r="E53" s="32" t="s">
        <v>69</v>
      </c>
      <c r="F53" s="32" t="s">
        <v>69</v>
      </c>
      <c r="G53" s="32" t="s">
        <v>69</v>
      </c>
      <c r="H53" s="139"/>
      <c r="I53" s="233"/>
    </row>
    <row r="54" spans="1:9" ht="30" x14ac:dyDescent="0.25">
      <c r="A54" s="15"/>
      <c r="B54" s="139"/>
      <c r="C54" s="139"/>
      <c r="D54" s="21" t="s">
        <v>7</v>
      </c>
      <c r="E54" s="32" t="s">
        <v>69</v>
      </c>
      <c r="F54" s="32" t="s">
        <v>69</v>
      </c>
      <c r="G54" s="32" t="s">
        <v>69</v>
      </c>
      <c r="H54" s="139"/>
      <c r="I54" s="233"/>
    </row>
    <row r="55" spans="1:9" ht="30" x14ac:dyDescent="0.25">
      <c r="A55" s="15"/>
      <c r="B55" s="140"/>
      <c r="C55" s="140"/>
      <c r="D55" s="21" t="s">
        <v>8</v>
      </c>
      <c r="E55" s="32" t="s">
        <v>69</v>
      </c>
      <c r="F55" s="32" t="s">
        <v>69</v>
      </c>
      <c r="G55" s="32" t="s">
        <v>69</v>
      </c>
      <c r="H55" s="140"/>
      <c r="I55" s="233"/>
    </row>
    <row r="56" spans="1:9" x14ac:dyDescent="0.25">
      <c r="A56" s="15"/>
      <c r="B56" s="138" t="s">
        <v>18</v>
      </c>
      <c r="C56" s="138" t="s">
        <v>141</v>
      </c>
      <c r="D56" s="19" t="s">
        <v>3</v>
      </c>
      <c r="E56" s="20">
        <f>E57+E58</f>
        <v>360000</v>
      </c>
      <c r="F56" s="20">
        <f>F57+F58</f>
        <v>360000</v>
      </c>
      <c r="G56" s="20">
        <f>F56/E56*100</f>
        <v>100</v>
      </c>
      <c r="H56" s="133" t="s">
        <v>142</v>
      </c>
      <c r="I56" s="233"/>
    </row>
    <row r="57" spans="1:9" ht="30" x14ac:dyDescent="0.25">
      <c r="A57" s="15"/>
      <c r="B57" s="139"/>
      <c r="C57" s="139"/>
      <c r="D57" s="21" t="s">
        <v>12</v>
      </c>
      <c r="E57" s="20">
        <v>0</v>
      </c>
      <c r="F57" s="20">
        <v>0</v>
      </c>
      <c r="G57" s="20">
        <v>0</v>
      </c>
      <c r="H57" s="147"/>
      <c r="I57" s="233"/>
    </row>
    <row r="58" spans="1:9" ht="30" x14ac:dyDescent="0.25">
      <c r="A58" s="15"/>
      <c r="B58" s="139"/>
      <c r="C58" s="139"/>
      <c r="D58" s="21" t="s">
        <v>13</v>
      </c>
      <c r="E58" s="74">
        <v>360000</v>
      </c>
      <c r="F58" s="74">
        <v>360000</v>
      </c>
      <c r="G58" s="74">
        <f>F58/E58*100</f>
        <v>100</v>
      </c>
      <c r="H58" s="147"/>
      <c r="I58" s="233"/>
    </row>
    <row r="59" spans="1:9" ht="30" x14ac:dyDescent="0.25">
      <c r="A59" s="15"/>
      <c r="B59" s="139"/>
      <c r="C59" s="139"/>
      <c r="D59" s="21" t="s">
        <v>7</v>
      </c>
      <c r="E59" s="74" t="s">
        <v>69</v>
      </c>
      <c r="F59" s="74" t="s">
        <v>69</v>
      </c>
      <c r="G59" s="74" t="s">
        <v>69</v>
      </c>
      <c r="H59" s="147"/>
      <c r="I59" s="233"/>
    </row>
    <row r="60" spans="1:9" ht="30" x14ac:dyDescent="0.25">
      <c r="A60" s="15"/>
      <c r="B60" s="140"/>
      <c r="C60" s="140"/>
      <c r="D60" s="21" t="s">
        <v>8</v>
      </c>
      <c r="E60" s="74" t="s">
        <v>69</v>
      </c>
      <c r="F60" s="74" t="s">
        <v>69</v>
      </c>
      <c r="G60" s="74" t="s">
        <v>69</v>
      </c>
      <c r="H60" s="148"/>
      <c r="I60" s="233"/>
    </row>
  </sheetData>
  <dataConsolidate/>
  <mergeCells count="45">
    <mergeCell ref="B41:B45"/>
    <mergeCell ref="C41:C45"/>
    <mergeCell ref="H41:H45"/>
    <mergeCell ref="I41:I45"/>
    <mergeCell ref="B46:B50"/>
    <mergeCell ref="C46:C50"/>
    <mergeCell ref="H46:H50"/>
    <mergeCell ref="I46:I50"/>
    <mergeCell ref="B56:B60"/>
    <mergeCell ref="C56:C60"/>
    <mergeCell ref="H56:H60"/>
    <mergeCell ref="I56:I60"/>
    <mergeCell ref="I51:I55"/>
    <mergeCell ref="B51:B55"/>
    <mergeCell ref="C51:C55"/>
    <mergeCell ref="H51:H55"/>
    <mergeCell ref="A2:H2"/>
    <mergeCell ref="A3:H3"/>
    <mergeCell ref="B6:B10"/>
    <mergeCell ref="C6:C10"/>
    <mergeCell ref="H6:H10"/>
    <mergeCell ref="B36:B40"/>
    <mergeCell ref="C36:C40"/>
    <mergeCell ref="H36:H40"/>
    <mergeCell ref="I36:I40"/>
    <mergeCell ref="B11:B15"/>
    <mergeCell ref="C11:C15"/>
    <mergeCell ref="H11:H15"/>
    <mergeCell ref="I11:I15"/>
    <mergeCell ref="B21:B25"/>
    <mergeCell ref="C21:C25"/>
    <mergeCell ref="H21:H25"/>
    <mergeCell ref="I21:I25"/>
    <mergeCell ref="B31:B35"/>
    <mergeCell ref="C31:C35"/>
    <mergeCell ref="H31:H35"/>
    <mergeCell ref="I31:I35"/>
    <mergeCell ref="B26:B30"/>
    <mergeCell ref="C26:C30"/>
    <mergeCell ref="H26:H30"/>
    <mergeCell ref="I26:I30"/>
    <mergeCell ref="B16:B20"/>
    <mergeCell ref="C16:C20"/>
    <mergeCell ref="H16:H20"/>
    <mergeCell ref="I16:I20"/>
  </mergeCells>
  <pageMargins left="0.55118110236220474" right="3.937007874015748E-2" top="0.35433070866141736" bottom="0.27559055118110237" header="0.31496062992125984" footer="0.31496062992125984"/>
  <pageSetup paperSize="9" scale="61" fitToHeight="0" orientation="landscape" r:id="rId1"/>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view="pageBreakPreview" topLeftCell="A2" zoomScale="70" zoomScaleNormal="90" zoomScaleSheetLayoutView="70" workbookViewId="0">
      <selection activeCell="F9" sqref="F9"/>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15"/>
      <c r="B6" s="265" t="s">
        <v>5</v>
      </c>
      <c r="C6" s="265" t="s">
        <v>90</v>
      </c>
      <c r="D6" s="19" t="s">
        <v>3</v>
      </c>
      <c r="E6" s="20">
        <f>E7+E8</f>
        <v>17365324.739999998</v>
      </c>
      <c r="F6" s="20">
        <f>F7+F8</f>
        <v>17150475.189999998</v>
      </c>
      <c r="G6" s="20">
        <f t="shared" ref="G6:G8" si="0">F6/E6*100</f>
        <v>98.762766874695359</v>
      </c>
      <c r="H6" s="194"/>
    </row>
    <row r="7" spans="1:15" ht="30" x14ac:dyDescent="0.25">
      <c r="A7" s="15"/>
      <c r="B7" s="266"/>
      <c r="C7" s="266"/>
      <c r="D7" s="21" t="s">
        <v>12</v>
      </c>
      <c r="E7" s="20">
        <f>E12+E17+E22+E28+E33</f>
        <v>17244770.379999999</v>
      </c>
      <c r="F7" s="20">
        <f>F12+F17+F22+F28+F33</f>
        <v>17029920.829999998</v>
      </c>
      <c r="G7" s="20">
        <f t="shared" si="0"/>
        <v>98.754117652681657</v>
      </c>
      <c r="H7" s="195"/>
    </row>
    <row r="8" spans="1:15" ht="30" x14ac:dyDescent="0.25">
      <c r="A8" s="15"/>
      <c r="B8" s="266"/>
      <c r="C8" s="266"/>
      <c r="D8" s="21" t="s">
        <v>13</v>
      </c>
      <c r="E8" s="20">
        <f>E29</f>
        <v>120554.36</v>
      </c>
      <c r="F8" s="20">
        <f>F29</f>
        <v>120554.36</v>
      </c>
      <c r="G8" s="20">
        <f t="shared" si="0"/>
        <v>100</v>
      </c>
      <c r="H8" s="195"/>
    </row>
    <row r="9" spans="1:15" ht="30" x14ac:dyDescent="0.25">
      <c r="A9" s="15"/>
      <c r="B9" s="266"/>
      <c r="C9" s="266"/>
      <c r="D9" s="21" t="s">
        <v>7</v>
      </c>
      <c r="E9" s="20">
        <v>0</v>
      </c>
      <c r="F9" s="20">
        <v>0</v>
      </c>
      <c r="G9" s="20">
        <v>0</v>
      </c>
      <c r="H9" s="195"/>
    </row>
    <row r="10" spans="1:15" ht="30" x14ac:dyDescent="0.25">
      <c r="A10" s="15"/>
      <c r="B10" s="267"/>
      <c r="C10" s="267"/>
      <c r="D10" s="21" t="s">
        <v>8</v>
      </c>
      <c r="E10" s="32" t="s">
        <v>69</v>
      </c>
      <c r="F10" s="32" t="s">
        <v>69</v>
      </c>
      <c r="G10" s="32" t="s">
        <v>69</v>
      </c>
      <c r="H10" s="196"/>
    </row>
    <row r="11" spans="1:15" x14ac:dyDescent="0.25">
      <c r="A11" s="15"/>
      <c r="B11" s="138" t="s">
        <v>24</v>
      </c>
      <c r="C11" s="138" t="s">
        <v>98</v>
      </c>
      <c r="D11" s="19" t="s">
        <v>3</v>
      </c>
      <c r="E11" s="20">
        <f>E12</f>
        <v>1746961.18</v>
      </c>
      <c r="F11" s="20">
        <f>F12</f>
        <v>1746961.18</v>
      </c>
      <c r="G11" s="20">
        <f>F11/E11*100</f>
        <v>100</v>
      </c>
      <c r="H11" s="270" t="s">
        <v>140</v>
      </c>
    </row>
    <row r="12" spans="1:15" ht="30" x14ac:dyDescent="0.25">
      <c r="A12" s="15"/>
      <c r="B12" s="139"/>
      <c r="C12" s="139"/>
      <c r="D12" s="21" t="s">
        <v>12</v>
      </c>
      <c r="E12" s="20">
        <v>1746961.18</v>
      </c>
      <c r="F12" s="20">
        <v>1746961.18</v>
      </c>
      <c r="G12" s="20">
        <f t="shared" ref="G12:G16" si="1">F12/E12*100</f>
        <v>100</v>
      </c>
      <c r="H12" s="195"/>
    </row>
    <row r="13" spans="1:15" ht="30" x14ac:dyDescent="0.25">
      <c r="A13" s="15"/>
      <c r="B13" s="139"/>
      <c r="C13" s="139"/>
      <c r="D13" s="21" t="s">
        <v>13</v>
      </c>
      <c r="E13" s="32" t="s">
        <v>69</v>
      </c>
      <c r="F13" s="32" t="s">
        <v>69</v>
      </c>
      <c r="G13" s="32" t="s">
        <v>69</v>
      </c>
      <c r="H13" s="195"/>
    </row>
    <row r="14" spans="1:15" ht="30" x14ac:dyDescent="0.25">
      <c r="A14" s="15"/>
      <c r="B14" s="139"/>
      <c r="C14" s="139"/>
      <c r="D14" s="21" t="s">
        <v>7</v>
      </c>
      <c r="E14" s="32" t="s">
        <v>69</v>
      </c>
      <c r="F14" s="32" t="s">
        <v>69</v>
      </c>
      <c r="G14" s="32" t="s">
        <v>69</v>
      </c>
      <c r="H14" s="195"/>
    </row>
    <row r="15" spans="1:15" ht="30" x14ac:dyDescent="0.25">
      <c r="A15" s="15"/>
      <c r="B15" s="140"/>
      <c r="C15" s="140"/>
      <c r="D15" s="21" t="s">
        <v>8</v>
      </c>
      <c r="E15" s="32" t="s">
        <v>69</v>
      </c>
      <c r="F15" s="32" t="s">
        <v>69</v>
      </c>
      <c r="G15" s="32" t="s">
        <v>69</v>
      </c>
      <c r="H15" s="195"/>
    </row>
    <row r="16" spans="1:15" x14ac:dyDescent="0.25">
      <c r="A16" s="15"/>
      <c r="B16" s="138" t="s">
        <v>24</v>
      </c>
      <c r="C16" s="138" t="s">
        <v>25</v>
      </c>
      <c r="D16" s="19" t="s">
        <v>3</v>
      </c>
      <c r="E16" s="20">
        <f>E17</f>
        <v>785920</v>
      </c>
      <c r="F16" s="20">
        <f>F17</f>
        <v>761940.69</v>
      </c>
      <c r="G16" s="43">
        <f t="shared" si="1"/>
        <v>96.948886655130281</v>
      </c>
      <c r="H16" s="194" t="s">
        <v>139</v>
      </c>
    </row>
    <row r="17" spans="1:13" ht="30" x14ac:dyDescent="0.25">
      <c r="A17" s="15"/>
      <c r="B17" s="139"/>
      <c r="C17" s="139"/>
      <c r="D17" s="21" t="s">
        <v>12</v>
      </c>
      <c r="E17" s="20">
        <v>785920</v>
      </c>
      <c r="F17" s="20">
        <v>761940.69</v>
      </c>
      <c r="G17" s="43">
        <f>F17/E17*100</f>
        <v>96.948886655130281</v>
      </c>
      <c r="H17" s="195"/>
    </row>
    <row r="18" spans="1:13" ht="30" x14ac:dyDescent="0.25">
      <c r="A18" s="15"/>
      <c r="B18" s="139"/>
      <c r="C18" s="139"/>
      <c r="D18" s="21" t="s">
        <v>13</v>
      </c>
      <c r="E18" s="32" t="s">
        <v>69</v>
      </c>
      <c r="F18" s="32" t="s">
        <v>69</v>
      </c>
      <c r="G18" s="32" t="s">
        <v>69</v>
      </c>
      <c r="H18" s="195"/>
    </row>
    <row r="19" spans="1:13" ht="30" x14ac:dyDescent="0.25">
      <c r="A19" s="15"/>
      <c r="B19" s="139"/>
      <c r="C19" s="139"/>
      <c r="D19" s="21" t="s">
        <v>7</v>
      </c>
      <c r="E19" s="32" t="s">
        <v>69</v>
      </c>
      <c r="F19" s="32" t="s">
        <v>69</v>
      </c>
      <c r="G19" s="32" t="s">
        <v>69</v>
      </c>
      <c r="H19" s="195"/>
    </row>
    <row r="20" spans="1:13" ht="30" x14ac:dyDescent="0.25">
      <c r="A20" s="15"/>
      <c r="B20" s="139"/>
      <c r="C20" s="139"/>
      <c r="D20" s="21" t="s">
        <v>8</v>
      </c>
      <c r="E20" s="32" t="s">
        <v>69</v>
      </c>
      <c r="F20" s="32" t="s">
        <v>69</v>
      </c>
      <c r="G20" s="32" t="s">
        <v>69</v>
      </c>
      <c r="H20" s="195"/>
    </row>
    <row r="21" spans="1:13" x14ac:dyDescent="0.25">
      <c r="A21" s="15"/>
      <c r="B21" s="138" t="s">
        <v>2</v>
      </c>
      <c r="C21" s="138" t="s">
        <v>26</v>
      </c>
      <c r="D21" s="19" t="s">
        <v>3</v>
      </c>
      <c r="E21" s="20">
        <f>E22</f>
        <v>14710671.48</v>
      </c>
      <c r="F21" s="20">
        <f>F22</f>
        <v>14519801.24</v>
      </c>
      <c r="G21" s="43">
        <f>F21/E21*100</f>
        <v>98.702504911081064</v>
      </c>
      <c r="H21" s="235" t="s">
        <v>137</v>
      </c>
      <c r="I21" s="155"/>
      <c r="J21" s="234"/>
      <c r="K21" s="234"/>
      <c r="L21" s="234"/>
      <c r="M21" s="234"/>
    </row>
    <row r="22" spans="1:13" ht="30" x14ac:dyDescent="0.25">
      <c r="A22" s="15"/>
      <c r="B22" s="139"/>
      <c r="C22" s="139"/>
      <c r="D22" s="21" t="s">
        <v>12</v>
      </c>
      <c r="E22" s="20">
        <v>14710671.48</v>
      </c>
      <c r="F22" s="20">
        <v>14519801.24</v>
      </c>
      <c r="G22" s="43">
        <f>F22/E22*100</f>
        <v>98.702504911081064</v>
      </c>
      <c r="H22" s="236"/>
      <c r="I22" s="155"/>
      <c r="J22" s="234"/>
      <c r="K22" s="234"/>
      <c r="L22" s="234"/>
      <c r="M22" s="234"/>
    </row>
    <row r="23" spans="1:13" ht="30" x14ac:dyDescent="0.25">
      <c r="A23" s="15"/>
      <c r="B23" s="139"/>
      <c r="C23" s="139"/>
      <c r="D23" s="21" t="s">
        <v>13</v>
      </c>
      <c r="E23" s="32" t="s">
        <v>69</v>
      </c>
      <c r="F23" s="32" t="s">
        <v>69</v>
      </c>
      <c r="G23" s="32" t="s">
        <v>69</v>
      </c>
      <c r="H23" s="236"/>
      <c r="I23" s="155"/>
      <c r="J23" s="234"/>
      <c r="K23" s="234"/>
      <c r="L23" s="234"/>
      <c r="M23" s="234"/>
    </row>
    <row r="24" spans="1:13" ht="30" x14ac:dyDescent="0.25">
      <c r="A24" s="15"/>
      <c r="B24" s="139"/>
      <c r="C24" s="139"/>
      <c r="D24" s="66" t="s">
        <v>7</v>
      </c>
      <c r="E24" s="55" t="s">
        <v>69</v>
      </c>
      <c r="F24" s="55" t="s">
        <v>69</v>
      </c>
      <c r="G24" s="55" t="s">
        <v>69</v>
      </c>
      <c r="H24" s="236"/>
      <c r="I24" s="155"/>
      <c r="J24" s="234"/>
      <c r="K24" s="234"/>
      <c r="L24" s="234"/>
      <c r="M24" s="234"/>
    </row>
    <row r="25" spans="1:13" ht="316.5" customHeight="1" x14ac:dyDescent="0.25">
      <c r="A25" s="15"/>
      <c r="B25" s="139"/>
      <c r="C25" s="212"/>
      <c r="D25" s="66" t="s">
        <v>8</v>
      </c>
      <c r="E25" s="55" t="s">
        <v>69</v>
      </c>
      <c r="F25" s="55" t="s">
        <v>69</v>
      </c>
      <c r="G25" s="56" t="s">
        <v>69</v>
      </c>
      <c r="H25" s="237"/>
      <c r="I25" s="155"/>
      <c r="J25" s="234"/>
      <c r="K25" s="234"/>
      <c r="L25" s="234"/>
      <c r="M25" s="234"/>
    </row>
    <row r="26" spans="1:13" ht="138" customHeight="1" x14ac:dyDescent="0.25">
      <c r="A26" s="15"/>
      <c r="B26" s="63"/>
      <c r="C26" s="70"/>
      <c r="D26" s="67"/>
      <c r="E26" s="49"/>
      <c r="F26" s="49"/>
      <c r="G26" s="57"/>
      <c r="H26" s="68" t="s">
        <v>138</v>
      </c>
      <c r="I26" s="71"/>
      <c r="J26" s="71"/>
      <c r="K26" s="71"/>
      <c r="L26" s="71"/>
      <c r="M26" s="71"/>
    </row>
    <row r="27" spans="1:13" x14ac:dyDescent="0.25">
      <c r="A27" s="15"/>
      <c r="B27" s="138" t="s">
        <v>2</v>
      </c>
      <c r="C27" s="138" t="s">
        <v>70</v>
      </c>
      <c r="D27" s="19" t="s">
        <v>3</v>
      </c>
      <c r="E27" s="20">
        <f>SUM(E28:E29)</f>
        <v>121772.08</v>
      </c>
      <c r="F27" s="20">
        <f>SUM(F28:F29)</f>
        <v>121772.08</v>
      </c>
      <c r="G27" s="34">
        <f>F27/E27*100</f>
        <v>100</v>
      </c>
      <c r="H27" s="194" t="s">
        <v>136</v>
      </c>
    </row>
    <row r="28" spans="1:13" ht="30" x14ac:dyDescent="0.25">
      <c r="A28" s="15"/>
      <c r="B28" s="139"/>
      <c r="C28" s="139"/>
      <c r="D28" s="21" t="s">
        <v>12</v>
      </c>
      <c r="E28" s="20">
        <v>1217.72</v>
      </c>
      <c r="F28" s="20">
        <v>1217.72</v>
      </c>
      <c r="G28" s="34">
        <f>F28/E28*100</f>
        <v>100</v>
      </c>
      <c r="H28" s="195"/>
    </row>
    <row r="29" spans="1:13" ht="30" x14ac:dyDescent="0.25">
      <c r="A29" s="15"/>
      <c r="B29" s="139"/>
      <c r="C29" s="139"/>
      <c r="D29" s="21" t="s">
        <v>13</v>
      </c>
      <c r="E29" s="20">
        <v>120554.36</v>
      </c>
      <c r="F29" s="20">
        <v>120554.36</v>
      </c>
      <c r="G29" s="34">
        <f>F29/E29*100</f>
        <v>100</v>
      </c>
      <c r="H29" s="195"/>
    </row>
    <row r="30" spans="1:13" ht="30" x14ac:dyDescent="0.25">
      <c r="A30" s="15"/>
      <c r="B30" s="139"/>
      <c r="C30" s="139"/>
      <c r="D30" s="21" t="s">
        <v>7</v>
      </c>
      <c r="E30" s="32" t="s">
        <v>69</v>
      </c>
      <c r="F30" s="32" t="s">
        <v>69</v>
      </c>
      <c r="G30" s="32" t="s">
        <v>69</v>
      </c>
      <c r="H30" s="195"/>
    </row>
    <row r="31" spans="1:13" ht="30" x14ac:dyDescent="0.25">
      <c r="A31" s="15"/>
      <c r="B31" s="140"/>
      <c r="C31" s="140"/>
      <c r="D31" s="21" t="s">
        <v>8</v>
      </c>
      <c r="E31" s="32" t="s">
        <v>69</v>
      </c>
      <c r="F31" s="32" t="s">
        <v>69</v>
      </c>
      <c r="G31" s="32" t="s">
        <v>69</v>
      </c>
      <c r="H31" s="196"/>
    </row>
    <row r="32" spans="1:13" ht="15.6" hidden="1" x14ac:dyDescent="0.3">
      <c r="A32" s="15"/>
      <c r="B32" s="138" t="s">
        <v>2</v>
      </c>
      <c r="C32" s="138" t="s">
        <v>82</v>
      </c>
      <c r="D32" s="19" t="s">
        <v>3</v>
      </c>
      <c r="E32" s="20">
        <f>SUM(E33:E34)</f>
        <v>0</v>
      </c>
      <c r="F32" s="20">
        <f>SUM(F33:F34)</f>
        <v>0</v>
      </c>
      <c r="G32" s="34">
        <v>0</v>
      </c>
      <c r="H32" s="194"/>
    </row>
    <row r="33" spans="1:8" ht="27.6" hidden="1" x14ac:dyDescent="0.3">
      <c r="A33" s="15"/>
      <c r="B33" s="139"/>
      <c r="C33" s="139"/>
      <c r="D33" s="21" t="s">
        <v>12</v>
      </c>
      <c r="E33" s="20">
        <v>0</v>
      </c>
      <c r="F33" s="20">
        <v>0</v>
      </c>
      <c r="G33" s="34">
        <v>0</v>
      </c>
      <c r="H33" s="195"/>
    </row>
    <row r="34" spans="1:8" ht="27.6" hidden="1" x14ac:dyDescent="0.3">
      <c r="A34" s="15"/>
      <c r="B34" s="139"/>
      <c r="C34" s="139"/>
      <c r="D34" s="21" t="s">
        <v>13</v>
      </c>
      <c r="E34" s="32" t="s">
        <v>69</v>
      </c>
      <c r="F34" s="32" t="s">
        <v>69</v>
      </c>
      <c r="G34" s="32" t="s">
        <v>69</v>
      </c>
      <c r="H34" s="195"/>
    </row>
    <row r="35" spans="1:8" ht="27.6" hidden="1" x14ac:dyDescent="0.3">
      <c r="A35" s="15"/>
      <c r="B35" s="139"/>
      <c r="C35" s="139"/>
      <c r="D35" s="21" t="s">
        <v>7</v>
      </c>
      <c r="E35" s="32" t="s">
        <v>69</v>
      </c>
      <c r="F35" s="32" t="s">
        <v>69</v>
      </c>
      <c r="G35" s="32" t="s">
        <v>69</v>
      </c>
      <c r="H35" s="195"/>
    </row>
    <row r="36" spans="1:8" ht="27.6" hidden="1" x14ac:dyDescent="0.3">
      <c r="A36" s="15"/>
      <c r="B36" s="140"/>
      <c r="C36" s="140"/>
      <c r="D36" s="21" t="s">
        <v>8</v>
      </c>
      <c r="E36" s="32" t="s">
        <v>69</v>
      </c>
      <c r="F36" s="32" t="s">
        <v>69</v>
      </c>
      <c r="G36" s="32" t="s">
        <v>69</v>
      </c>
      <c r="H36" s="196"/>
    </row>
  </sheetData>
  <dataConsolidate/>
  <mergeCells count="21">
    <mergeCell ref="B6:B10"/>
    <mergeCell ref="C6:C10"/>
    <mergeCell ref="H6:H10"/>
    <mergeCell ref="A2:H2"/>
    <mergeCell ref="A3:H3"/>
    <mergeCell ref="B21:B25"/>
    <mergeCell ref="C21:C25"/>
    <mergeCell ref="H21:H25"/>
    <mergeCell ref="I21:M25"/>
    <mergeCell ref="B11:B15"/>
    <mergeCell ref="C11:C15"/>
    <mergeCell ref="H11:H15"/>
    <mergeCell ref="B16:B20"/>
    <mergeCell ref="C16:C20"/>
    <mergeCell ref="H16:H20"/>
    <mergeCell ref="B27:B31"/>
    <mergeCell ref="C27:C31"/>
    <mergeCell ref="H27:H31"/>
    <mergeCell ref="B32:B36"/>
    <mergeCell ref="C32:C36"/>
    <mergeCell ref="H32:H36"/>
  </mergeCells>
  <pageMargins left="0.55118110236220474" right="3.937007874015748E-2" top="0.35433070866141736" bottom="0.27559055118110237" header="0.31496062992125984" footer="0.31496062992125984"/>
  <pageSetup paperSize="9" scale="61" fitToHeight="0" orientation="landscape" r:id="rId1"/>
  <rowBreaks count="1" manualBreakCount="1">
    <brk id="2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70" zoomScaleNormal="90" zoomScaleSheetLayoutView="70" workbookViewId="0">
      <selection activeCell="H16" sqref="H16:H20"/>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ht="15.6" hidden="1" x14ac:dyDescent="0.3">
      <c r="A6" s="15"/>
      <c r="B6" s="138" t="s">
        <v>2</v>
      </c>
      <c r="C6" s="138" t="s">
        <v>82</v>
      </c>
      <c r="D6" s="19" t="s">
        <v>3</v>
      </c>
      <c r="E6" s="20">
        <f>SUM(E7:E8)</f>
        <v>0</v>
      </c>
      <c r="F6" s="20">
        <f>SUM(F7:F8)</f>
        <v>0</v>
      </c>
      <c r="G6" s="34">
        <v>0</v>
      </c>
      <c r="H6" s="194"/>
    </row>
    <row r="7" spans="1:15" ht="27.6" hidden="1" x14ac:dyDescent="0.3">
      <c r="A7" s="15"/>
      <c r="B7" s="139"/>
      <c r="C7" s="139"/>
      <c r="D7" s="21" t="s">
        <v>12</v>
      </c>
      <c r="E7" s="20">
        <v>0</v>
      </c>
      <c r="F7" s="20">
        <v>0</v>
      </c>
      <c r="G7" s="34">
        <v>0</v>
      </c>
      <c r="H7" s="195"/>
    </row>
    <row r="8" spans="1:15" ht="27.6" hidden="1" x14ac:dyDescent="0.3">
      <c r="A8" s="15"/>
      <c r="B8" s="139"/>
      <c r="C8" s="139"/>
      <c r="D8" s="21" t="s">
        <v>13</v>
      </c>
      <c r="E8" s="32" t="s">
        <v>69</v>
      </c>
      <c r="F8" s="32" t="s">
        <v>69</v>
      </c>
      <c r="G8" s="32" t="s">
        <v>69</v>
      </c>
      <c r="H8" s="195"/>
    </row>
    <row r="9" spans="1:15" ht="27.6" hidden="1" x14ac:dyDescent="0.3">
      <c r="A9" s="15"/>
      <c r="B9" s="139"/>
      <c r="C9" s="139"/>
      <c r="D9" s="21" t="s">
        <v>7</v>
      </c>
      <c r="E9" s="32" t="s">
        <v>69</v>
      </c>
      <c r="F9" s="32" t="s">
        <v>69</v>
      </c>
      <c r="G9" s="32" t="s">
        <v>69</v>
      </c>
      <c r="H9" s="195"/>
    </row>
    <row r="10" spans="1:15" ht="27.6" hidden="1" x14ac:dyDescent="0.3">
      <c r="A10" s="15"/>
      <c r="B10" s="140"/>
      <c r="C10" s="140"/>
      <c r="D10" s="21" t="s">
        <v>8</v>
      </c>
      <c r="E10" s="32" t="s">
        <v>69</v>
      </c>
      <c r="F10" s="32" t="s">
        <v>69</v>
      </c>
      <c r="G10" s="32" t="s">
        <v>69</v>
      </c>
      <c r="H10" s="196"/>
    </row>
    <row r="11" spans="1:15" x14ac:dyDescent="0.25">
      <c r="A11" s="15"/>
      <c r="B11" s="265" t="s">
        <v>27</v>
      </c>
      <c r="C11" s="271" t="s">
        <v>39</v>
      </c>
      <c r="D11" s="19" t="s">
        <v>3</v>
      </c>
      <c r="E11" s="20">
        <f>E12</f>
        <v>3097691.68</v>
      </c>
      <c r="F11" s="20">
        <f>F12</f>
        <v>3097691.86</v>
      </c>
      <c r="G11" s="20">
        <f>F11/E11*100</f>
        <v>100.00000581077842</v>
      </c>
      <c r="H11" s="194"/>
    </row>
    <row r="12" spans="1:15" ht="30" x14ac:dyDescent="0.25">
      <c r="A12" s="15"/>
      <c r="B12" s="266"/>
      <c r="C12" s="272"/>
      <c r="D12" s="21" t="s">
        <v>12</v>
      </c>
      <c r="E12" s="20">
        <f>E22+E17</f>
        <v>3097691.68</v>
      </c>
      <c r="F12" s="20">
        <f>F22+F17</f>
        <v>3097691.86</v>
      </c>
      <c r="G12" s="20">
        <f>F12/E12*100</f>
        <v>100.00000581077842</v>
      </c>
      <c r="H12" s="195"/>
    </row>
    <row r="13" spans="1:15" ht="30" x14ac:dyDescent="0.25">
      <c r="A13" s="15"/>
      <c r="B13" s="266"/>
      <c r="C13" s="272"/>
      <c r="D13" s="21" t="s">
        <v>13</v>
      </c>
      <c r="E13" s="20">
        <v>0</v>
      </c>
      <c r="F13" s="20">
        <v>0</v>
      </c>
      <c r="G13" s="20">
        <v>0</v>
      </c>
      <c r="H13" s="195"/>
    </row>
    <row r="14" spans="1:15" ht="30" x14ac:dyDescent="0.25">
      <c r="A14" s="15"/>
      <c r="B14" s="266"/>
      <c r="C14" s="272"/>
      <c r="D14" s="21" t="s">
        <v>7</v>
      </c>
      <c r="E14" s="20">
        <v>0</v>
      </c>
      <c r="F14" s="20">
        <v>0</v>
      </c>
      <c r="G14" s="20">
        <v>0</v>
      </c>
      <c r="H14" s="195"/>
    </row>
    <row r="15" spans="1:15" ht="36.75" customHeight="1" x14ac:dyDescent="0.25">
      <c r="A15" s="15"/>
      <c r="B15" s="267"/>
      <c r="C15" s="273"/>
      <c r="D15" s="21" t="s">
        <v>8</v>
      </c>
      <c r="E15" s="32" t="s">
        <v>69</v>
      </c>
      <c r="F15" s="32" t="s">
        <v>69</v>
      </c>
      <c r="G15" s="32" t="s">
        <v>69</v>
      </c>
      <c r="H15" s="196"/>
    </row>
    <row r="16" spans="1:15" x14ac:dyDescent="0.25">
      <c r="A16" s="15"/>
      <c r="B16" s="138" t="s">
        <v>21</v>
      </c>
      <c r="C16" s="138" t="s">
        <v>40</v>
      </c>
      <c r="D16" s="19" t="s">
        <v>3</v>
      </c>
      <c r="E16" s="20">
        <f>E17</f>
        <v>2641924.6800000002</v>
      </c>
      <c r="F16" s="20">
        <f>F17</f>
        <v>2641924.86</v>
      </c>
      <c r="G16" s="20">
        <f>F16/E16*100</f>
        <v>100.00000681321465</v>
      </c>
      <c r="H16" s="197" t="s">
        <v>159</v>
      </c>
      <c r="I16" s="155"/>
    </row>
    <row r="17" spans="1:9" ht="30" x14ac:dyDescent="0.25">
      <c r="A17" s="15"/>
      <c r="B17" s="139"/>
      <c r="C17" s="139"/>
      <c r="D17" s="21" t="s">
        <v>12</v>
      </c>
      <c r="E17" s="20">
        <v>2641924.6800000002</v>
      </c>
      <c r="F17" s="20">
        <v>2641924.86</v>
      </c>
      <c r="G17" s="20">
        <f>F17/E17*100</f>
        <v>100.00000681321465</v>
      </c>
      <c r="H17" s="197"/>
      <c r="I17" s="155"/>
    </row>
    <row r="18" spans="1:9" ht="30" x14ac:dyDescent="0.25">
      <c r="A18" s="15"/>
      <c r="B18" s="139"/>
      <c r="C18" s="139"/>
      <c r="D18" s="21" t="s">
        <v>13</v>
      </c>
      <c r="E18" s="32" t="s">
        <v>69</v>
      </c>
      <c r="F18" s="32" t="s">
        <v>69</v>
      </c>
      <c r="G18" s="32" t="s">
        <v>69</v>
      </c>
      <c r="H18" s="197"/>
      <c r="I18" s="155"/>
    </row>
    <row r="19" spans="1:9" ht="30" x14ac:dyDescent="0.25">
      <c r="A19" s="15"/>
      <c r="B19" s="139"/>
      <c r="C19" s="139"/>
      <c r="D19" s="21" t="s">
        <v>7</v>
      </c>
      <c r="E19" s="32" t="s">
        <v>69</v>
      </c>
      <c r="F19" s="32" t="s">
        <v>69</v>
      </c>
      <c r="G19" s="32" t="s">
        <v>69</v>
      </c>
      <c r="H19" s="197"/>
      <c r="I19" s="155"/>
    </row>
    <row r="20" spans="1:9" ht="150" customHeight="1" x14ac:dyDescent="0.25">
      <c r="A20" s="15"/>
      <c r="B20" s="139"/>
      <c r="C20" s="139"/>
      <c r="D20" s="21" t="s">
        <v>8</v>
      </c>
      <c r="E20" s="32" t="s">
        <v>69</v>
      </c>
      <c r="F20" s="32" t="s">
        <v>69</v>
      </c>
      <c r="G20" s="32" t="s">
        <v>69</v>
      </c>
      <c r="H20" s="197"/>
      <c r="I20" s="155"/>
    </row>
    <row r="21" spans="1:9" x14ac:dyDescent="0.25">
      <c r="A21" s="15"/>
      <c r="B21" s="138" t="s">
        <v>2</v>
      </c>
      <c r="C21" s="138" t="s">
        <v>83</v>
      </c>
      <c r="D21" s="19" t="s">
        <v>3</v>
      </c>
      <c r="E21" s="58">
        <f>E22</f>
        <v>455767</v>
      </c>
      <c r="F21" s="58">
        <f>F22</f>
        <v>455767</v>
      </c>
      <c r="G21" s="20">
        <f>F21/E21*100</f>
        <v>100</v>
      </c>
      <c r="H21" s="194" t="s">
        <v>135</v>
      </c>
    </row>
    <row r="22" spans="1:9" ht="30" x14ac:dyDescent="0.25">
      <c r="A22" s="15"/>
      <c r="B22" s="139"/>
      <c r="C22" s="139"/>
      <c r="D22" s="21" t="s">
        <v>12</v>
      </c>
      <c r="E22" s="58">
        <v>455767</v>
      </c>
      <c r="F22" s="58">
        <v>455767</v>
      </c>
      <c r="G22" s="20">
        <f>F22/E22*100</f>
        <v>100</v>
      </c>
      <c r="H22" s="195"/>
    </row>
    <row r="23" spans="1:9" ht="30" x14ac:dyDescent="0.25">
      <c r="A23" s="15"/>
      <c r="B23" s="139"/>
      <c r="C23" s="139"/>
      <c r="D23" s="21" t="s">
        <v>13</v>
      </c>
      <c r="E23" s="32" t="s">
        <v>69</v>
      </c>
      <c r="F23" s="32" t="s">
        <v>69</v>
      </c>
      <c r="G23" s="32" t="s">
        <v>69</v>
      </c>
      <c r="H23" s="195"/>
    </row>
    <row r="24" spans="1:9" ht="30" x14ac:dyDescent="0.25">
      <c r="A24" s="15"/>
      <c r="B24" s="139"/>
      <c r="C24" s="139"/>
      <c r="D24" s="21" t="s">
        <v>7</v>
      </c>
      <c r="E24" s="32" t="s">
        <v>69</v>
      </c>
      <c r="F24" s="32" t="s">
        <v>69</v>
      </c>
      <c r="G24" s="32" t="s">
        <v>69</v>
      </c>
      <c r="H24" s="195"/>
    </row>
    <row r="25" spans="1:9" ht="30" x14ac:dyDescent="0.25">
      <c r="A25" s="15"/>
      <c r="B25" s="140"/>
      <c r="C25" s="140"/>
      <c r="D25" s="21" t="s">
        <v>8</v>
      </c>
      <c r="E25" s="32" t="s">
        <v>69</v>
      </c>
      <c r="F25" s="32" t="s">
        <v>69</v>
      </c>
      <c r="G25" s="32" t="s">
        <v>69</v>
      </c>
      <c r="H25" s="195"/>
    </row>
  </sheetData>
  <dataConsolidate/>
  <mergeCells count="15">
    <mergeCell ref="B6:B10"/>
    <mergeCell ref="C6:C10"/>
    <mergeCell ref="H6:H10"/>
    <mergeCell ref="A2:H2"/>
    <mergeCell ref="A3:H3"/>
    <mergeCell ref="I16:I20"/>
    <mergeCell ref="B21:B25"/>
    <mergeCell ref="C21:C25"/>
    <mergeCell ref="H21:H25"/>
    <mergeCell ref="B11:B15"/>
    <mergeCell ref="C11:C15"/>
    <mergeCell ref="H11:H15"/>
    <mergeCell ref="B16:B20"/>
    <mergeCell ref="C16:C20"/>
    <mergeCell ref="H16:H20"/>
  </mergeCells>
  <pageMargins left="0.55118110236220474" right="3.937007874015748E-2" top="0.35433070866141736" bottom="0.27559055118110237" header="0.31496062992125984" footer="0.31496062992125984"/>
  <pageSetup paperSize="9" scale="6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view="pageBreakPreview" zoomScale="70" zoomScaleNormal="90" zoomScaleSheetLayoutView="70" workbookViewId="0">
      <selection activeCell="F8" sqref="F8"/>
    </sheetView>
  </sheetViews>
  <sheetFormatPr defaultColWidth="9.140625" defaultRowHeight="15.75" x14ac:dyDescent="0.25"/>
  <cols>
    <col min="1" max="1" width="1.7109375" style="1" customWidth="1"/>
    <col min="2" max="2" width="12" style="5" customWidth="1"/>
    <col min="3" max="3" width="21.85546875" style="5" customWidth="1"/>
    <col min="4" max="4" width="13.42578125" style="73"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7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15"/>
      <c r="B6" s="265" t="s">
        <v>5</v>
      </c>
      <c r="C6" s="265" t="s">
        <v>51</v>
      </c>
      <c r="D6" s="21" t="s">
        <v>3</v>
      </c>
      <c r="E6" s="20">
        <f>E7</f>
        <v>1820824.16</v>
      </c>
      <c r="F6" s="20">
        <f>F7</f>
        <v>1820824.16</v>
      </c>
      <c r="G6" s="20">
        <f>F6/E6*100</f>
        <v>100</v>
      </c>
      <c r="H6" s="201"/>
    </row>
    <row r="7" spans="1:15" ht="30" x14ac:dyDescent="0.25">
      <c r="A7" s="15"/>
      <c r="B7" s="266"/>
      <c r="C7" s="266"/>
      <c r="D7" s="21" t="s">
        <v>12</v>
      </c>
      <c r="E7" s="20">
        <f>E12+E17+E22+E27</f>
        <v>1820824.16</v>
      </c>
      <c r="F7" s="20">
        <f>F12+F17+F22+F27</f>
        <v>1820824.16</v>
      </c>
      <c r="G7" s="20">
        <f>F7/E7*100</f>
        <v>100</v>
      </c>
      <c r="H7" s="201"/>
    </row>
    <row r="8" spans="1:15" ht="30" x14ac:dyDescent="0.25">
      <c r="A8" s="15"/>
      <c r="B8" s="266"/>
      <c r="C8" s="266"/>
      <c r="D8" s="21" t="s">
        <v>13</v>
      </c>
      <c r="E8" s="20">
        <v>0</v>
      </c>
      <c r="F8" s="20">
        <v>0</v>
      </c>
      <c r="G8" s="20">
        <v>0</v>
      </c>
      <c r="H8" s="201"/>
    </row>
    <row r="9" spans="1:15" ht="30" x14ac:dyDescent="0.25">
      <c r="A9" s="15"/>
      <c r="B9" s="266"/>
      <c r="C9" s="266"/>
      <c r="D9" s="21" t="s">
        <v>7</v>
      </c>
      <c r="E9" s="20">
        <v>0</v>
      </c>
      <c r="F9" s="20">
        <v>0</v>
      </c>
      <c r="G9" s="20">
        <v>0</v>
      </c>
      <c r="H9" s="201"/>
    </row>
    <row r="10" spans="1:15" ht="30" x14ac:dyDescent="0.25">
      <c r="A10" s="15"/>
      <c r="B10" s="267"/>
      <c r="C10" s="267"/>
      <c r="D10" s="21" t="s">
        <v>8</v>
      </c>
      <c r="E10" s="32" t="s">
        <v>69</v>
      </c>
      <c r="F10" s="32" t="s">
        <v>69</v>
      </c>
      <c r="G10" s="32" t="s">
        <v>69</v>
      </c>
      <c r="H10" s="201"/>
    </row>
    <row r="11" spans="1:15" x14ac:dyDescent="0.25">
      <c r="A11" s="15"/>
      <c r="B11" s="138" t="s">
        <v>2</v>
      </c>
      <c r="C11" s="138" t="s">
        <v>99</v>
      </c>
      <c r="D11" s="21" t="s">
        <v>3</v>
      </c>
      <c r="E11" s="20">
        <f>E12</f>
        <v>205448.74</v>
      </c>
      <c r="F11" s="20">
        <f>F12</f>
        <v>205448.74</v>
      </c>
      <c r="G11" s="20">
        <f>F11/E11*100</f>
        <v>100</v>
      </c>
      <c r="H11" s="194" t="s">
        <v>134</v>
      </c>
    </row>
    <row r="12" spans="1:15" ht="30" x14ac:dyDescent="0.25">
      <c r="A12" s="15"/>
      <c r="B12" s="139"/>
      <c r="C12" s="139"/>
      <c r="D12" s="21" t="s">
        <v>12</v>
      </c>
      <c r="E12" s="20">
        <v>205448.74</v>
      </c>
      <c r="F12" s="20">
        <v>205448.74</v>
      </c>
      <c r="G12" s="20">
        <f>F12/E12*100</f>
        <v>100</v>
      </c>
      <c r="H12" s="195"/>
    </row>
    <row r="13" spans="1:15" ht="22.5" customHeight="1" x14ac:dyDescent="0.25">
      <c r="A13" s="15"/>
      <c r="B13" s="139"/>
      <c r="C13" s="139"/>
      <c r="D13" s="21" t="s">
        <v>13</v>
      </c>
      <c r="E13" s="32" t="s">
        <v>69</v>
      </c>
      <c r="F13" s="32" t="s">
        <v>69</v>
      </c>
      <c r="G13" s="32" t="s">
        <v>69</v>
      </c>
      <c r="H13" s="195"/>
    </row>
    <row r="14" spans="1:15" ht="22.5" customHeight="1" x14ac:dyDescent="0.25">
      <c r="A14" s="15"/>
      <c r="B14" s="139"/>
      <c r="C14" s="139"/>
      <c r="D14" s="21" t="s">
        <v>7</v>
      </c>
      <c r="E14" s="32" t="s">
        <v>69</v>
      </c>
      <c r="F14" s="32" t="s">
        <v>69</v>
      </c>
      <c r="G14" s="32" t="s">
        <v>69</v>
      </c>
      <c r="H14" s="195"/>
    </row>
    <row r="15" spans="1:15" ht="22.5" customHeight="1" x14ac:dyDescent="0.25">
      <c r="A15" s="15"/>
      <c r="B15" s="140"/>
      <c r="C15" s="140"/>
      <c r="D15" s="21" t="s">
        <v>8</v>
      </c>
      <c r="E15" s="32" t="s">
        <v>69</v>
      </c>
      <c r="F15" s="32" t="s">
        <v>69</v>
      </c>
      <c r="G15" s="32" t="s">
        <v>69</v>
      </c>
      <c r="H15" s="196"/>
    </row>
    <row r="16" spans="1:15" ht="22.5" customHeight="1" x14ac:dyDescent="0.25">
      <c r="A16" s="15"/>
      <c r="B16" s="138" t="s">
        <v>2</v>
      </c>
      <c r="C16" s="138" t="s">
        <v>100</v>
      </c>
      <c r="D16" s="21" t="s">
        <v>3</v>
      </c>
      <c r="E16" s="20">
        <f>E17</f>
        <v>0</v>
      </c>
      <c r="F16" s="20">
        <f>F17</f>
        <v>0</v>
      </c>
      <c r="G16" s="20">
        <f>G17</f>
        <v>0</v>
      </c>
      <c r="H16" s="230"/>
    </row>
    <row r="17" spans="1:8" ht="22.5" customHeight="1" x14ac:dyDescent="0.25">
      <c r="A17" s="15"/>
      <c r="B17" s="139"/>
      <c r="C17" s="139"/>
      <c r="D17" s="21" t="s">
        <v>12</v>
      </c>
      <c r="E17" s="20">
        <v>0</v>
      </c>
      <c r="F17" s="20">
        <v>0</v>
      </c>
      <c r="G17" s="20">
        <v>0</v>
      </c>
      <c r="H17" s="231"/>
    </row>
    <row r="18" spans="1:8" ht="22.5" customHeight="1" x14ac:dyDescent="0.25">
      <c r="A18" s="15"/>
      <c r="B18" s="139"/>
      <c r="C18" s="139"/>
      <c r="D18" s="21" t="s">
        <v>13</v>
      </c>
      <c r="E18" s="32" t="s">
        <v>69</v>
      </c>
      <c r="F18" s="32" t="s">
        <v>69</v>
      </c>
      <c r="G18" s="32" t="s">
        <v>69</v>
      </c>
      <c r="H18" s="231"/>
    </row>
    <row r="19" spans="1:8" ht="22.5" customHeight="1" x14ac:dyDescent="0.25">
      <c r="A19" s="15"/>
      <c r="B19" s="139"/>
      <c r="C19" s="139"/>
      <c r="D19" s="21" t="s">
        <v>7</v>
      </c>
      <c r="E19" s="32" t="s">
        <v>69</v>
      </c>
      <c r="F19" s="32" t="s">
        <v>69</v>
      </c>
      <c r="G19" s="32" t="s">
        <v>69</v>
      </c>
      <c r="H19" s="231"/>
    </row>
    <row r="20" spans="1:8" ht="22.5" customHeight="1" x14ac:dyDescent="0.25">
      <c r="A20" s="15"/>
      <c r="B20" s="140"/>
      <c r="C20" s="140"/>
      <c r="D20" s="21" t="s">
        <v>8</v>
      </c>
      <c r="E20" s="32" t="s">
        <v>69</v>
      </c>
      <c r="F20" s="32" t="s">
        <v>69</v>
      </c>
      <c r="G20" s="32" t="s">
        <v>69</v>
      </c>
      <c r="H20" s="231"/>
    </row>
    <row r="21" spans="1:8" ht="22.5" customHeight="1" x14ac:dyDescent="0.25">
      <c r="A21" s="15"/>
      <c r="B21" s="138" t="s">
        <v>2</v>
      </c>
      <c r="C21" s="138" t="s">
        <v>101</v>
      </c>
      <c r="D21" s="21" t="s">
        <v>3</v>
      </c>
      <c r="E21" s="20">
        <f>E22</f>
        <v>0</v>
      </c>
      <c r="F21" s="20">
        <f>F22</f>
        <v>0</v>
      </c>
      <c r="G21" s="20">
        <f>G22</f>
        <v>0</v>
      </c>
      <c r="H21" s="230"/>
    </row>
    <row r="22" spans="1:8" ht="22.5" customHeight="1" x14ac:dyDescent="0.25">
      <c r="A22" s="15"/>
      <c r="B22" s="139"/>
      <c r="C22" s="139"/>
      <c r="D22" s="21" t="s">
        <v>12</v>
      </c>
      <c r="E22" s="20">
        <v>0</v>
      </c>
      <c r="F22" s="20">
        <v>0</v>
      </c>
      <c r="G22" s="20">
        <v>0</v>
      </c>
      <c r="H22" s="231"/>
    </row>
    <row r="23" spans="1:8" ht="22.5" customHeight="1" x14ac:dyDescent="0.25">
      <c r="A23" s="15"/>
      <c r="B23" s="139"/>
      <c r="C23" s="139"/>
      <c r="D23" s="21" t="s">
        <v>13</v>
      </c>
      <c r="E23" s="25" t="s">
        <v>69</v>
      </c>
      <c r="F23" s="25" t="s">
        <v>69</v>
      </c>
      <c r="G23" s="25" t="s">
        <v>69</v>
      </c>
      <c r="H23" s="231"/>
    </row>
    <row r="24" spans="1:8" ht="22.5" customHeight="1" x14ac:dyDescent="0.25">
      <c r="A24" s="15"/>
      <c r="B24" s="139"/>
      <c r="C24" s="139"/>
      <c r="D24" s="21" t="s">
        <v>7</v>
      </c>
      <c r="E24" s="25" t="s">
        <v>69</v>
      </c>
      <c r="F24" s="25" t="s">
        <v>69</v>
      </c>
      <c r="G24" s="25" t="s">
        <v>69</v>
      </c>
      <c r="H24" s="231"/>
    </row>
    <row r="25" spans="1:8" ht="22.5" customHeight="1" x14ac:dyDescent="0.25">
      <c r="A25" s="15"/>
      <c r="B25" s="140"/>
      <c r="C25" s="140"/>
      <c r="D25" s="21" t="s">
        <v>8</v>
      </c>
      <c r="E25" s="25" t="s">
        <v>69</v>
      </c>
      <c r="F25" s="25" t="s">
        <v>69</v>
      </c>
      <c r="G25" s="25" t="s">
        <v>69</v>
      </c>
      <c r="H25" s="244"/>
    </row>
    <row r="26" spans="1:8" ht="22.5" customHeight="1" x14ac:dyDescent="0.25">
      <c r="A26" s="15"/>
      <c r="B26" s="138" t="s">
        <v>2</v>
      </c>
      <c r="C26" s="138" t="s">
        <v>102</v>
      </c>
      <c r="D26" s="21" t="s">
        <v>3</v>
      </c>
      <c r="E26" s="20">
        <f>E27</f>
        <v>1615375.42</v>
      </c>
      <c r="F26" s="20">
        <f>F27</f>
        <v>1615375.42</v>
      </c>
      <c r="G26" s="20">
        <f>F26/E26*100</f>
        <v>100</v>
      </c>
      <c r="H26" s="194" t="s">
        <v>158</v>
      </c>
    </row>
    <row r="27" spans="1:8" ht="22.5" customHeight="1" x14ac:dyDescent="0.25">
      <c r="A27" s="15"/>
      <c r="B27" s="139"/>
      <c r="C27" s="139"/>
      <c r="D27" s="21" t="s">
        <v>12</v>
      </c>
      <c r="E27" s="20">
        <f>1459375.42+156000</f>
        <v>1615375.42</v>
      </c>
      <c r="F27" s="20">
        <f>1459375.42+156000</f>
        <v>1615375.42</v>
      </c>
      <c r="G27" s="20">
        <f>F27/E27*100</f>
        <v>100</v>
      </c>
      <c r="H27" s="195"/>
    </row>
    <row r="28" spans="1:8" ht="22.5" customHeight="1" x14ac:dyDescent="0.25">
      <c r="A28" s="15"/>
      <c r="B28" s="139"/>
      <c r="C28" s="139"/>
      <c r="D28" s="21" t="s">
        <v>13</v>
      </c>
      <c r="E28" s="25" t="s">
        <v>69</v>
      </c>
      <c r="F28" s="25" t="s">
        <v>69</v>
      </c>
      <c r="G28" s="25" t="s">
        <v>69</v>
      </c>
      <c r="H28" s="195"/>
    </row>
    <row r="29" spans="1:8" ht="22.5" customHeight="1" x14ac:dyDescent="0.25">
      <c r="A29" s="15"/>
      <c r="B29" s="139"/>
      <c r="C29" s="139"/>
      <c r="D29" s="21" t="s">
        <v>7</v>
      </c>
      <c r="E29" s="25" t="s">
        <v>69</v>
      </c>
      <c r="F29" s="25" t="s">
        <v>69</v>
      </c>
      <c r="G29" s="25" t="s">
        <v>69</v>
      </c>
      <c r="H29" s="195"/>
    </row>
    <row r="30" spans="1:8" ht="23.25" customHeight="1" x14ac:dyDescent="0.25">
      <c r="A30" s="15"/>
      <c r="B30" s="140"/>
      <c r="C30" s="140"/>
      <c r="D30" s="21" t="s">
        <v>8</v>
      </c>
      <c r="E30" s="25" t="s">
        <v>69</v>
      </c>
      <c r="F30" s="25" t="s">
        <v>69</v>
      </c>
      <c r="G30" s="25" t="s">
        <v>69</v>
      </c>
      <c r="H30" s="196"/>
    </row>
    <row r="31" spans="1:8" x14ac:dyDescent="0.25">
      <c r="H31" s="80"/>
    </row>
  </sheetData>
  <dataConsolidate/>
  <mergeCells count="17">
    <mergeCell ref="B6:B10"/>
    <mergeCell ref="C6:C10"/>
    <mergeCell ref="H6:H10"/>
    <mergeCell ref="A2:H2"/>
    <mergeCell ref="A3:H3"/>
    <mergeCell ref="B11:B15"/>
    <mergeCell ref="C11:C15"/>
    <mergeCell ref="H11:H15"/>
    <mergeCell ref="B16:B20"/>
    <mergeCell ref="C16:C20"/>
    <mergeCell ref="H16:H20"/>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6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view="pageBreakPreview" topLeftCell="A10" zoomScale="70" zoomScaleNormal="90" zoomScaleSheetLayoutView="70" workbookViewId="0">
      <selection activeCell="H11" sqref="H11:H1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74" t="s">
        <v>113</v>
      </c>
      <c r="B2" s="274"/>
      <c r="C2" s="274"/>
      <c r="D2" s="274"/>
      <c r="E2" s="274"/>
      <c r="F2" s="275"/>
      <c r="G2" s="275"/>
      <c r="H2" s="275"/>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15"/>
      <c r="B6" s="265" t="s">
        <v>5</v>
      </c>
      <c r="C6" s="265" t="s">
        <v>91</v>
      </c>
      <c r="D6" s="19" t="s">
        <v>3</v>
      </c>
      <c r="E6" s="20">
        <f>E7+E8</f>
        <v>5832996.4500000002</v>
      </c>
      <c r="F6" s="20">
        <f>F7+F8</f>
        <v>5832996.4500000002</v>
      </c>
      <c r="G6" s="20">
        <f>F6/E6*100</f>
        <v>100</v>
      </c>
      <c r="H6" s="202"/>
      <c r="I6" s="156"/>
    </row>
    <row r="7" spans="1:15" ht="30" x14ac:dyDescent="0.25">
      <c r="A7" s="15"/>
      <c r="B7" s="266"/>
      <c r="C7" s="266"/>
      <c r="D7" s="21" t="s">
        <v>12</v>
      </c>
      <c r="E7" s="20">
        <f>E12</f>
        <v>3747932.7</v>
      </c>
      <c r="F7" s="20">
        <f>F12</f>
        <v>3747932.7</v>
      </c>
      <c r="G7" s="20">
        <f>F7/E7*100</f>
        <v>100</v>
      </c>
      <c r="H7" s="152"/>
      <c r="I7" s="157"/>
    </row>
    <row r="8" spans="1:15" ht="30" x14ac:dyDescent="0.25">
      <c r="A8" s="15"/>
      <c r="B8" s="266"/>
      <c r="C8" s="266"/>
      <c r="D8" s="21" t="s">
        <v>13</v>
      </c>
      <c r="E8" s="20">
        <f>E13</f>
        <v>2085063.75</v>
      </c>
      <c r="F8" s="20">
        <f>F13</f>
        <v>2085063.75</v>
      </c>
      <c r="G8" s="20">
        <f>F8/E8*100</f>
        <v>100</v>
      </c>
      <c r="H8" s="152"/>
      <c r="I8" s="157"/>
    </row>
    <row r="9" spans="1:15" ht="30" x14ac:dyDescent="0.25">
      <c r="A9" s="15"/>
      <c r="B9" s="266"/>
      <c r="C9" s="266"/>
      <c r="D9" s="21" t="s">
        <v>7</v>
      </c>
      <c r="E9" s="20">
        <v>0</v>
      </c>
      <c r="F9" s="20">
        <v>0</v>
      </c>
      <c r="G9" s="20">
        <v>0</v>
      </c>
      <c r="H9" s="152"/>
      <c r="I9" s="157"/>
    </row>
    <row r="10" spans="1:15" ht="212.25" customHeight="1" x14ac:dyDescent="0.25">
      <c r="A10" s="15"/>
      <c r="B10" s="267"/>
      <c r="C10" s="267"/>
      <c r="D10" s="21" t="s">
        <v>8</v>
      </c>
      <c r="E10" s="25" t="s">
        <v>69</v>
      </c>
      <c r="F10" s="25" t="s">
        <v>69</v>
      </c>
      <c r="G10" s="25" t="s">
        <v>69</v>
      </c>
      <c r="H10" s="203"/>
      <c r="I10" s="158"/>
    </row>
    <row r="11" spans="1:15" x14ac:dyDescent="0.25">
      <c r="A11" s="4"/>
      <c r="B11" s="162" t="s">
        <v>2</v>
      </c>
      <c r="C11" s="138" t="s">
        <v>157</v>
      </c>
      <c r="D11" s="19" t="s">
        <v>3</v>
      </c>
      <c r="E11" s="20">
        <f>E12+E13</f>
        <v>5832996.4500000002</v>
      </c>
      <c r="F11" s="20">
        <f>F12+F13</f>
        <v>5832996.4500000002</v>
      </c>
      <c r="G11" s="61">
        <f>F11/E11*100</f>
        <v>100</v>
      </c>
      <c r="H11" s="153" t="s">
        <v>185</v>
      </c>
    </row>
    <row r="12" spans="1:15" ht="30" x14ac:dyDescent="0.25">
      <c r="A12" s="4"/>
      <c r="B12" s="163"/>
      <c r="C12" s="139"/>
      <c r="D12" s="21" t="s">
        <v>12</v>
      </c>
      <c r="E12" s="20">
        <f>3747932.7</f>
        <v>3747932.7</v>
      </c>
      <c r="F12" s="20">
        <v>3747932.7</v>
      </c>
      <c r="G12" s="20">
        <f>F12/E12*100</f>
        <v>100</v>
      </c>
      <c r="H12" s="153"/>
    </row>
    <row r="13" spans="1:15" ht="36.75" customHeight="1" x14ac:dyDescent="0.25">
      <c r="A13" s="4"/>
      <c r="B13" s="163"/>
      <c r="C13" s="139"/>
      <c r="D13" s="21" t="s">
        <v>13</v>
      </c>
      <c r="E13" s="20">
        <f>2085063.75</f>
        <v>2085063.75</v>
      </c>
      <c r="F13" s="20">
        <f>2085063.75</f>
        <v>2085063.75</v>
      </c>
      <c r="G13" s="20">
        <f>F13/E13*100</f>
        <v>100</v>
      </c>
      <c r="H13" s="153"/>
    </row>
    <row r="14" spans="1:15" ht="36" customHeight="1" x14ac:dyDescent="0.25">
      <c r="A14" s="4"/>
      <c r="B14" s="163"/>
      <c r="C14" s="139"/>
      <c r="D14" s="21" t="s">
        <v>7</v>
      </c>
      <c r="E14" s="25" t="s">
        <v>69</v>
      </c>
      <c r="F14" s="25" t="s">
        <v>69</v>
      </c>
      <c r="G14" s="25" t="s">
        <v>69</v>
      </c>
      <c r="H14" s="153"/>
    </row>
    <row r="15" spans="1:15" ht="320.25" customHeight="1" x14ac:dyDescent="0.25">
      <c r="A15" s="2"/>
      <c r="B15" s="164"/>
      <c r="C15" s="140"/>
      <c r="D15" s="21" t="s">
        <v>8</v>
      </c>
      <c r="E15" s="25" t="s">
        <v>69</v>
      </c>
      <c r="F15" s="25" t="s">
        <v>69</v>
      </c>
      <c r="G15" s="25" t="s">
        <v>69</v>
      </c>
      <c r="H15" s="153"/>
    </row>
  </sheetData>
  <dataConsolidate/>
  <mergeCells count="9">
    <mergeCell ref="I6:I10"/>
    <mergeCell ref="A2:H2"/>
    <mergeCell ref="A3:H3"/>
    <mergeCell ref="B11:B15"/>
    <mergeCell ref="C11:C15"/>
    <mergeCell ref="H11:H15"/>
    <mergeCell ref="B6:B10"/>
    <mergeCell ref="C6:C10"/>
    <mergeCell ref="H6:H10"/>
  </mergeCells>
  <pageMargins left="0.55118110236220474" right="3.937007874015748E-2" top="0.35433070866141736" bottom="0.27559055118110237" header="0.31496062992125984" footer="0.31496062992125984"/>
  <pageSetup paperSize="9" scale="6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view="pageBreakPreview" topLeftCell="A16" zoomScale="70" zoomScaleNormal="90" zoomScaleSheetLayoutView="70" workbookViewId="0">
      <selection activeCell="H11" sqref="H11:H1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74" t="s">
        <v>113</v>
      </c>
      <c r="B2" s="274"/>
      <c r="C2" s="274"/>
      <c r="D2" s="274"/>
      <c r="E2" s="274"/>
      <c r="F2" s="275"/>
      <c r="G2" s="275"/>
      <c r="H2" s="275"/>
    </row>
    <row r="3" spans="1:15" ht="15.6" x14ac:dyDescent="0.3">
      <c r="A3" s="217"/>
      <c r="B3" s="218"/>
      <c r="C3" s="218"/>
      <c r="D3" s="218"/>
      <c r="E3" s="218"/>
      <c r="F3" s="219"/>
      <c r="G3" s="219"/>
      <c r="H3" s="219"/>
    </row>
    <row r="4" spans="1:15" ht="51.7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ht="17.25" customHeight="1" x14ac:dyDescent="0.25">
      <c r="A6" s="184"/>
      <c r="B6" s="265" t="s">
        <v>5</v>
      </c>
      <c r="C6" s="265" t="s">
        <v>92</v>
      </c>
      <c r="D6" s="59" t="s">
        <v>3</v>
      </c>
      <c r="E6" s="33">
        <f>E7+E8</f>
        <v>33761270.990000002</v>
      </c>
      <c r="F6" s="33">
        <f>F7+F8</f>
        <v>29886368.619999997</v>
      </c>
      <c r="G6" s="33">
        <f t="shared" ref="G6:G12" si="0">F6/E6*100</f>
        <v>88.522640717087526</v>
      </c>
      <c r="H6" s="197"/>
    </row>
    <row r="7" spans="1:15" ht="30" x14ac:dyDescent="0.25">
      <c r="A7" s="184"/>
      <c r="B7" s="266"/>
      <c r="C7" s="266"/>
      <c r="D7" s="60" t="s">
        <v>12</v>
      </c>
      <c r="E7" s="33">
        <f>E12+E17+E22+E27+E32+E37</f>
        <v>13761270.99</v>
      </c>
      <c r="F7" s="33">
        <f>F12+F17+F22+F27+F32+F37</f>
        <v>9886368.6300000008</v>
      </c>
      <c r="G7" s="33">
        <f t="shared" si="0"/>
        <v>71.84197329726446</v>
      </c>
      <c r="H7" s="197"/>
    </row>
    <row r="8" spans="1:15" ht="30" x14ac:dyDescent="0.25">
      <c r="A8" s="184"/>
      <c r="B8" s="266"/>
      <c r="C8" s="266"/>
      <c r="D8" s="60" t="s">
        <v>13</v>
      </c>
      <c r="E8" s="33">
        <f>E23</f>
        <v>20000000</v>
      </c>
      <c r="F8" s="33">
        <f>F23</f>
        <v>19999999.989999998</v>
      </c>
      <c r="G8" s="33">
        <f t="shared" si="0"/>
        <v>99.999999949999989</v>
      </c>
      <c r="H8" s="197"/>
    </row>
    <row r="9" spans="1:15" ht="30" x14ac:dyDescent="0.25">
      <c r="A9" s="184"/>
      <c r="B9" s="266"/>
      <c r="C9" s="266"/>
      <c r="D9" s="60" t="s">
        <v>7</v>
      </c>
      <c r="E9" s="33">
        <v>0</v>
      </c>
      <c r="F9" s="33">
        <v>0</v>
      </c>
      <c r="G9" s="33">
        <v>0</v>
      </c>
      <c r="H9" s="197"/>
    </row>
    <row r="10" spans="1:15" ht="30" x14ac:dyDescent="0.25">
      <c r="A10" s="184"/>
      <c r="B10" s="267"/>
      <c r="C10" s="267"/>
      <c r="D10" s="60" t="s">
        <v>8</v>
      </c>
      <c r="E10" s="35" t="s">
        <v>69</v>
      </c>
      <c r="F10" s="35" t="s">
        <v>69</v>
      </c>
      <c r="G10" s="35" t="s">
        <v>69</v>
      </c>
      <c r="H10" s="141"/>
    </row>
    <row r="11" spans="1:15" x14ac:dyDescent="0.25">
      <c r="A11" s="184"/>
      <c r="B11" s="162" t="s">
        <v>2</v>
      </c>
      <c r="C11" s="138" t="s">
        <v>28</v>
      </c>
      <c r="D11" s="19" t="s">
        <v>3</v>
      </c>
      <c r="E11" s="20">
        <f>E12</f>
        <v>10926906.800000001</v>
      </c>
      <c r="F11" s="20">
        <f>F12</f>
        <v>7052009.9900000002</v>
      </c>
      <c r="G11" s="43">
        <f t="shared" si="0"/>
        <v>64.538026351611236</v>
      </c>
      <c r="H11" s="141" t="s">
        <v>184</v>
      </c>
    </row>
    <row r="12" spans="1:15" ht="30" x14ac:dyDescent="0.25">
      <c r="A12" s="184"/>
      <c r="B12" s="185"/>
      <c r="C12" s="139"/>
      <c r="D12" s="21" t="s">
        <v>12</v>
      </c>
      <c r="E12" s="20">
        <v>10926906.800000001</v>
      </c>
      <c r="F12" s="20">
        <v>7052009.9900000002</v>
      </c>
      <c r="G12" s="43">
        <f t="shared" si="0"/>
        <v>64.538026351611236</v>
      </c>
      <c r="H12" s="152"/>
    </row>
    <row r="13" spans="1:15" ht="30" x14ac:dyDescent="0.25">
      <c r="A13" s="184"/>
      <c r="B13" s="185"/>
      <c r="C13" s="139"/>
      <c r="D13" s="21" t="s">
        <v>13</v>
      </c>
      <c r="E13" s="20">
        <v>0</v>
      </c>
      <c r="F13" s="20">
        <v>0</v>
      </c>
      <c r="G13" s="20">
        <v>0</v>
      </c>
      <c r="H13" s="152"/>
    </row>
    <row r="14" spans="1:15" ht="30" x14ac:dyDescent="0.25">
      <c r="A14" s="184"/>
      <c r="B14" s="185"/>
      <c r="C14" s="139"/>
      <c r="D14" s="21" t="s">
        <v>7</v>
      </c>
      <c r="E14" s="25" t="s">
        <v>69</v>
      </c>
      <c r="F14" s="25" t="s">
        <v>69</v>
      </c>
      <c r="G14" s="25" t="s">
        <v>69</v>
      </c>
      <c r="H14" s="152"/>
    </row>
    <row r="15" spans="1:15" ht="347.25" customHeight="1" x14ac:dyDescent="0.25">
      <c r="A15" s="184"/>
      <c r="B15" s="186"/>
      <c r="C15" s="140"/>
      <c r="D15" s="21" t="s">
        <v>8</v>
      </c>
      <c r="E15" s="25" t="s">
        <v>69</v>
      </c>
      <c r="F15" s="25" t="s">
        <v>69</v>
      </c>
      <c r="G15" s="25" t="s">
        <v>69</v>
      </c>
      <c r="H15" s="152"/>
    </row>
    <row r="16" spans="1:15" x14ac:dyDescent="0.25">
      <c r="A16" s="4"/>
      <c r="B16" s="162" t="s">
        <v>2</v>
      </c>
      <c r="C16" s="138" t="s">
        <v>29</v>
      </c>
      <c r="D16" s="19" t="s">
        <v>3</v>
      </c>
      <c r="E16" s="20">
        <f>E17</f>
        <v>300000</v>
      </c>
      <c r="F16" s="20">
        <f>F17</f>
        <v>299994.45</v>
      </c>
      <c r="G16" s="61">
        <f>F16/E16*100</f>
        <v>99.99815000000001</v>
      </c>
      <c r="H16" s="153" t="s">
        <v>133</v>
      </c>
    </row>
    <row r="17" spans="1:8" ht="30" x14ac:dyDescent="0.25">
      <c r="A17" s="4"/>
      <c r="B17" s="163"/>
      <c r="C17" s="139"/>
      <c r="D17" s="21" t="s">
        <v>12</v>
      </c>
      <c r="E17" s="20">
        <v>300000</v>
      </c>
      <c r="F17" s="20">
        <v>299994.45</v>
      </c>
      <c r="G17" s="20">
        <f>F17/E17*100</f>
        <v>99.99815000000001</v>
      </c>
      <c r="H17" s="153"/>
    </row>
    <row r="18" spans="1:8" ht="30" x14ac:dyDescent="0.25">
      <c r="A18" s="4"/>
      <c r="B18" s="163"/>
      <c r="C18" s="139"/>
      <c r="D18" s="21" t="s">
        <v>13</v>
      </c>
      <c r="E18" s="20">
        <v>0</v>
      </c>
      <c r="F18" s="20">
        <v>0</v>
      </c>
      <c r="G18" s="20">
        <v>0</v>
      </c>
      <c r="H18" s="153"/>
    </row>
    <row r="19" spans="1:8" ht="30" x14ac:dyDescent="0.25">
      <c r="A19" s="4"/>
      <c r="B19" s="163"/>
      <c r="C19" s="139"/>
      <c r="D19" s="21" t="s">
        <v>7</v>
      </c>
      <c r="E19" s="25" t="s">
        <v>69</v>
      </c>
      <c r="F19" s="25" t="s">
        <v>69</v>
      </c>
      <c r="G19" s="25" t="s">
        <v>69</v>
      </c>
      <c r="H19" s="153"/>
    </row>
    <row r="20" spans="1:8" ht="30" x14ac:dyDescent="0.25">
      <c r="A20" s="2"/>
      <c r="B20" s="164"/>
      <c r="C20" s="140"/>
      <c r="D20" s="21" t="s">
        <v>8</v>
      </c>
      <c r="E20" s="25" t="s">
        <v>69</v>
      </c>
      <c r="F20" s="25" t="s">
        <v>69</v>
      </c>
      <c r="G20" s="25" t="s">
        <v>69</v>
      </c>
      <c r="H20" s="153"/>
    </row>
    <row r="21" spans="1:8" x14ac:dyDescent="0.25">
      <c r="A21" s="2"/>
      <c r="B21" s="162" t="s">
        <v>2</v>
      </c>
      <c r="C21" s="138" t="s">
        <v>1</v>
      </c>
      <c r="D21" s="59" t="s">
        <v>3</v>
      </c>
      <c r="E21" s="33">
        <f>E22+E23</f>
        <v>20202020.199999999</v>
      </c>
      <c r="F21" s="33">
        <f>F22+F23</f>
        <v>20202020.189999998</v>
      </c>
      <c r="G21" s="33">
        <f>F21/E21*100</f>
        <v>99.999999950499998</v>
      </c>
      <c r="H21" s="141" t="s">
        <v>132</v>
      </c>
    </row>
    <row r="22" spans="1:8" ht="30" x14ac:dyDescent="0.25">
      <c r="A22" s="2"/>
      <c r="B22" s="163"/>
      <c r="C22" s="139"/>
      <c r="D22" s="60" t="s">
        <v>12</v>
      </c>
      <c r="E22" s="33">
        <v>202020.2</v>
      </c>
      <c r="F22" s="33">
        <v>202020.2</v>
      </c>
      <c r="G22" s="33">
        <f>F22/E22*100</f>
        <v>100</v>
      </c>
      <c r="H22" s="152"/>
    </row>
    <row r="23" spans="1:8" ht="30" x14ac:dyDescent="0.25">
      <c r="A23" s="2"/>
      <c r="B23" s="163"/>
      <c r="C23" s="139"/>
      <c r="D23" s="60" t="s">
        <v>13</v>
      </c>
      <c r="E23" s="33">
        <v>20000000</v>
      </c>
      <c r="F23" s="33">
        <v>19999999.989999998</v>
      </c>
      <c r="G23" s="33">
        <f>F23/E23*100</f>
        <v>99.999999949999989</v>
      </c>
      <c r="H23" s="152"/>
    </row>
    <row r="24" spans="1:8" ht="24.75" customHeight="1" x14ac:dyDescent="0.25">
      <c r="A24" s="2"/>
      <c r="B24" s="163"/>
      <c r="C24" s="139"/>
      <c r="D24" s="60" t="s">
        <v>7</v>
      </c>
      <c r="E24" s="35" t="s">
        <v>69</v>
      </c>
      <c r="F24" s="35" t="s">
        <v>69</v>
      </c>
      <c r="G24" s="35" t="s">
        <v>69</v>
      </c>
      <c r="H24" s="152"/>
    </row>
    <row r="25" spans="1:8" ht="24.75" customHeight="1" x14ac:dyDescent="0.25">
      <c r="A25" s="2"/>
      <c r="B25" s="164"/>
      <c r="C25" s="140"/>
      <c r="D25" s="60" t="s">
        <v>8</v>
      </c>
      <c r="E25" s="35" t="s">
        <v>69</v>
      </c>
      <c r="F25" s="35" t="s">
        <v>69</v>
      </c>
      <c r="G25" s="35" t="s">
        <v>69</v>
      </c>
      <c r="H25" s="203"/>
    </row>
    <row r="26" spans="1:8" x14ac:dyDescent="0.25">
      <c r="A26" s="2"/>
      <c r="B26" s="162" t="s">
        <v>2</v>
      </c>
      <c r="C26" s="138" t="s">
        <v>52</v>
      </c>
      <c r="D26" s="19" t="s">
        <v>3</v>
      </c>
      <c r="E26" s="20">
        <f>E27</f>
        <v>0</v>
      </c>
      <c r="F26" s="20">
        <f>F27</f>
        <v>0</v>
      </c>
      <c r="G26" s="20">
        <v>0</v>
      </c>
      <c r="H26" s="133"/>
    </row>
    <row r="27" spans="1:8" ht="30" x14ac:dyDescent="0.25">
      <c r="A27" s="2"/>
      <c r="B27" s="163"/>
      <c r="C27" s="139"/>
      <c r="D27" s="21" t="s">
        <v>12</v>
      </c>
      <c r="E27" s="20">
        <v>0</v>
      </c>
      <c r="F27" s="20">
        <v>0</v>
      </c>
      <c r="G27" s="20">
        <v>0</v>
      </c>
      <c r="H27" s="147"/>
    </row>
    <row r="28" spans="1:8" ht="25.5" customHeight="1" x14ac:dyDescent="0.25">
      <c r="A28" s="2"/>
      <c r="B28" s="163"/>
      <c r="C28" s="139"/>
      <c r="D28" s="21" t="s">
        <v>13</v>
      </c>
      <c r="E28" s="20">
        <v>0</v>
      </c>
      <c r="F28" s="20">
        <v>0</v>
      </c>
      <c r="G28" s="20">
        <v>0</v>
      </c>
      <c r="H28" s="147"/>
    </row>
    <row r="29" spans="1:8" ht="23.25" customHeight="1" x14ac:dyDescent="0.25">
      <c r="A29" s="2"/>
      <c r="B29" s="163"/>
      <c r="C29" s="139"/>
      <c r="D29" s="21" t="s">
        <v>7</v>
      </c>
      <c r="E29" s="25" t="s">
        <v>69</v>
      </c>
      <c r="F29" s="25" t="s">
        <v>69</v>
      </c>
      <c r="G29" s="25" t="s">
        <v>69</v>
      </c>
      <c r="H29" s="147"/>
    </row>
    <row r="30" spans="1:8" ht="23.25" customHeight="1" x14ac:dyDescent="0.25">
      <c r="A30" s="2"/>
      <c r="B30" s="164"/>
      <c r="C30" s="140"/>
      <c r="D30" s="21" t="s">
        <v>8</v>
      </c>
      <c r="E30" s="25" t="s">
        <v>69</v>
      </c>
      <c r="F30" s="25" t="s">
        <v>69</v>
      </c>
      <c r="G30" s="25" t="s">
        <v>69</v>
      </c>
      <c r="H30" s="148"/>
    </row>
    <row r="31" spans="1:8" x14ac:dyDescent="0.25">
      <c r="A31" s="2"/>
      <c r="B31" s="162" t="s">
        <v>2</v>
      </c>
      <c r="C31" s="138" t="s">
        <v>53</v>
      </c>
      <c r="D31" s="19" t="s">
        <v>3</v>
      </c>
      <c r="E31" s="20">
        <f>E32</f>
        <v>571073</v>
      </c>
      <c r="F31" s="20">
        <f>F32</f>
        <v>571073</v>
      </c>
      <c r="G31" s="20">
        <f>F31/E31*100</f>
        <v>100</v>
      </c>
      <c r="H31" s="133" t="s">
        <v>131</v>
      </c>
    </row>
    <row r="32" spans="1:8" ht="30" x14ac:dyDescent="0.25">
      <c r="A32" s="2"/>
      <c r="B32" s="163"/>
      <c r="C32" s="139"/>
      <c r="D32" s="21" t="s">
        <v>12</v>
      </c>
      <c r="E32" s="20">
        <v>571073</v>
      </c>
      <c r="F32" s="20">
        <v>571073</v>
      </c>
      <c r="G32" s="20">
        <f>F32/E32*100</f>
        <v>100</v>
      </c>
      <c r="H32" s="147"/>
    </row>
    <row r="33" spans="1:8" ht="23.25" customHeight="1" x14ac:dyDescent="0.25">
      <c r="A33" s="2"/>
      <c r="B33" s="163"/>
      <c r="C33" s="139"/>
      <c r="D33" s="21" t="s">
        <v>13</v>
      </c>
      <c r="E33" s="20">
        <v>0</v>
      </c>
      <c r="F33" s="20">
        <v>0</v>
      </c>
      <c r="G33" s="20">
        <v>0</v>
      </c>
      <c r="H33" s="147"/>
    </row>
    <row r="34" spans="1:8" ht="23.25" customHeight="1" x14ac:dyDescent="0.25">
      <c r="A34" s="2"/>
      <c r="B34" s="163"/>
      <c r="C34" s="139"/>
      <c r="D34" s="21" t="s">
        <v>7</v>
      </c>
      <c r="E34" s="25" t="s">
        <v>69</v>
      </c>
      <c r="F34" s="25" t="s">
        <v>69</v>
      </c>
      <c r="G34" s="25" t="s">
        <v>69</v>
      </c>
      <c r="H34" s="147"/>
    </row>
    <row r="35" spans="1:8" ht="23.25" customHeight="1" x14ac:dyDescent="0.25">
      <c r="A35" s="2"/>
      <c r="B35" s="164"/>
      <c r="C35" s="140"/>
      <c r="D35" s="21" t="s">
        <v>8</v>
      </c>
      <c r="E35" s="25" t="s">
        <v>69</v>
      </c>
      <c r="F35" s="25" t="s">
        <v>69</v>
      </c>
      <c r="G35" s="25" t="s">
        <v>69</v>
      </c>
      <c r="H35" s="148"/>
    </row>
    <row r="36" spans="1:8" x14ac:dyDescent="0.25">
      <c r="A36" s="2"/>
      <c r="B36" s="162" t="s">
        <v>2</v>
      </c>
      <c r="C36" s="138" t="s">
        <v>129</v>
      </c>
      <c r="D36" s="19" t="s">
        <v>3</v>
      </c>
      <c r="E36" s="20">
        <f>E37</f>
        <v>1761270.99</v>
      </c>
      <c r="F36" s="20">
        <f>F37</f>
        <v>1761270.99</v>
      </c>
      <c r="G36" s="20">
        <f>F36/E36*100</f>
        <v>100</v>
      </c>
      <c r="H36" s="133" t="s">
        <v>130</v>
      </c>
    </row>
    <row r="37" spans="1:8" ht="30" x14ac:dyDescent="0.25">
      <c r="A37" s="2"/>
      <c r="B37" s="163"/>
      <c r="C37" s="139"/>
      <c r="D37" s="21" t="s">
        <v>12</v>
      </c>
      <c r="E37" s="20">
        <v>1761270.99</v>
      </c>
      <c r="F37" s="20">
        <v>1761270.99</v>
      </c>
      <c r="G37" s="20">
        <f>F37/E37*100</f>
        <v>100</v>
      </c>
      <c r="H37" s="147"/>
    </row>
    <row r="38" spans="1:8" ht="23.25" customHeight="1" x14ac:dyDescent="0.25">
      <c r="A38" s="2"/>
      <c r="B38" s="163"/>
      <c r="C38" s="139"/>
      <c r="D38" s="21" t="s">
        <v>13</v>
      </c>
      <c r="E38" s="20">
        <v>0</v>
      </c>
      <c r="F38" s="20">
        <v>0</v>
      </c>
      <c r="G38" s="20">
        <v>0</v>
      </c>
      <c r="H38" s="147"/>
    </row>
    <row r="39" spans="1:8" ht="23.25" customHeight="1" x14ac:dyDescent="0.25">
      <c r="A39" s="2"/>
      <c r="B39" s="163"/>
      <c r="C39" s="139"/>
      <c r="D39" s="21" t="s">
        <v>7</v>
      </c>
      <c r="E39" s="25" t="s">
        <v>69</v>
      </c>
      <c r="F39" s="25" t="s">
        <v>69</v>
      </c>
      <c r="G39" s="25" t="s">
        <v>69</v>
      </c>
      <c r="H39" s="147"/>
    </row>
    <row r="40" spans="1:8" ht="23.25" customHeight="1" x14ac:dyDescent="0.25">
      <c r="A40" s="2"/>
      <c r="B40" s="164"/>
      <c r="C40" s="140"/>
      <c r="D40" s="21" t="s">
        <v>8</v>
      </c>
      <c r="E40" s="25" t="s">
        <v>69</v>
      </c>
      <c r="F40" s="25" t="s">
        <v>69</v>
      </c>
      <c r="G40" s="25" t="s">
        <v>69</v>
      </c>
      <c r="H40" s="148"/>
    </row>
    <row r="41" spans="1:8" x14ac:dyDescent="0.25">
      <c r="H41" s="10"/>
    </row>
    <row r="42" spans="1:8" x14ac:dyDescent="0.25">
      <c r="H42" s="10"/>
    </row>
    <row r="43" spans="1:8" x14ac:dyDescent="0.25">
      <c r="H43" s="10"/>
    </row>
    <row r="44" spans="1:8" x14ac:dyDescent="0.25">
      <c r="H44" s="10"/>
    </row>
    <row r="45" spans="1:8" x14ac:dyDescent="0.25">
      <c r="H45" s="10"/>
    </row>
    <row r="46" spans="1:8" x14ac:dyDescent="0.25">
      <c r="H46" s="10"/>
    </row>
    <row r="47" spans="1:8" x14ac:dyDescent="0.25">
      <c r="H47" s="10"/>
    </row>
    <row r="48" spans="1:8" x14ac:dyDescent="0.25">
      <c r="H48" s="10"/>
    </row>
    <row r="49" spans="8:8" x14ac:dyDescent="0.25">
      <c r="H49" s="10"/>
    </row>
    <row r="50" spans="8:8" x14ac:dyDescent="0.25">
      <c r="H50" s="10"/>
    </row>
    <row r="51" spans="8:8" x14ac:dyDescent="0.25">
      <c r="H51" s="10"/>
    </row>
    <row r="52" spans="8:8" x14ac:dyDescent="0.25">
      <c r="H52" s="10"/>
    </row>
    <row r="53" spans="8:8" x14ac:dyDescent="0.25">
      <c r="H53" s="10"/>
    </row>
    <row r="54" spans="8:8" x14ac:dyDescent="0.25">
      <c r="H54" s="7"/>
    </row>
    <row r="55" spans="8:8" x14ac:dyDescent="0.25">
      <c r="H55" s="7"/>
    </row>
    <row r="56" spans="8:8" x14ac:dyDescent="0.25">
      <c r="H56" s="7"/>
    </row>
    <row r="57" spans="8:8" x14ac:dyDescent="0.25">
      <c r="H57" s="7"/>
    </row>
    <row r="58" spans="8:8" x14ac:dyDescent="0.25">
      <c r="H58" s="7"/>
    </row>
  </sheetData>
  <dataConsolidate/>
  <mergeCells count="25">
    <mergeCell ref="B36:B40"/>
    <mergeCell ref="C36:C40"/>
    <mergeCell ref="H36:H40"/>
    <mergeCell ref="A6:A10"/>
    <mergeCell ref="B6:B10"/>
    <mergeCell ref="C6:C10"/>
    <mergeCell ref="H6:H10"/>
    <mergeCell ref="B16:B20"/>
    <mergeCell ref="C16:C20"/>
    <mergeCell ref="H16:H20"/>
    <mergeCell ref="B31:B35"/>
    <mergeCell ref="C31:C35"/>
    <mergeCell ref="H31:H35"/>
    <mergeCell ref="B21:B25"/>
    <mergeCell ref="C21:C25"/>
    <mergeCell ref="H21:H25"/>
    <mergeCell ref="B26:B30"/>
    <mergeCell ref="C26:C30"/>
    <mergeCell ref="H26:H30"/>
    <mergeCell ref="A2:H2"/>
    <mergeCell ref="A3:H3"/>
    <mergeCell ref="A11:A15"/>
    <mergeCell ref="B11:B15"/>
    <mergeCell ref="C11:C15"/>
    <mergeCell ref="H11:H15"/>
  </mergeCells>
  <pageMargins left="0.55118110236220474" right="3.937007874015748E-2" top="0.35433070866141736" bottom="0.27559055118110237"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17</vt:i4>
      </vt:variant>
    </vt:vector>
  </HeadingPairs>
  <TitlesOfParts>
    <vt:vector size="34" baseType="lpstr">
      <vt:lpstr>СВОД</vt:lpstr>
      <vt:lpstr>МП Образование</vt:lpstr>
      <vt:lpstr>МП Соц поддержка</vt:lpstr>
      <vt:lpstr>МР Культура</vt:lpstr>
      <vt:lpstr>МП Усл ЖКХ</vt:lpstr>
      <vt:lpstr>МП ГО ЧС</vt:lpstr>
      <vt:lpstr>МП Охрана окруж среды</vt:lpstr>
      <vt:lpstr>МП Развитие физры</vt:lpstr>
      <vt:lpstr>МП Развитие транспорт</vt:lpstr>
      <vt:lpstr>МП Информац</vt:lpstr>
      <vt:lpstr>МП Развитие СХ</vt:lpstr>
      <vt:lpstr>МП Молодежь</vt:lpstr>
      <vt:lpstr>МП Экономич развитие</vt:lpstr>
      <vt:lpstr>МП Переселение</vt:lpstr>
      <vt:lpstr>МП Укрепление здоровья</vt:lpstr>
      <vt:lpstr>МП Профилактика правонарушений</vt:lpstr>
      <vt:lpstr>МП Противодействие коррупции</vt:lpstr>
      <vt:lpstr>'МП ГО ЧС'!Область_печати</vt:lpstr>
      <vt:lpstr>'МП Информац'!Область_печати</vt:lpstr>
      <vt:lpstr>'МП Молодежь'!Область_печати</vt:lpstr>
      <vt:lpstr>'МП Образование'!Область_печати</vt:lpstr>
      <vt:lpstr>'МП Охрана окруж среды'!Область_печати</vt:lpstr>
      <vt:lpstr>'МП Переселение'!Область_печати</vt:lpstr>
      <vt:lpstr>'МП Противодействие коррупции'!Область_печати</vt:lpstr>
      <vt:lpstr>'МП Профилактика правонарушений'!Область_печати</vt:lpstr>
      <vt:lpstr>'МП Развитие СХ'!Область_печати</vt:lpstr>
      <vt:lpstr>'МП Развитие транспорт'!Область_печати</vt:lpstr>
      <vt:lpstr>'МП Развитие физры'!Область_печати</vt:lpstr>
      <vt:lpstr>'МП Соц поддержка'!Область_печати</vt:lpstr>
      <vt:lpstr>'МП Укрепление здоровья'!Область_печати</vt:lpstr>
      <vt:lpstr>'МП Усл ЖКХ'!Область_печати</vt:lpstr>
      <vt:lpstr>'МП Экономич развитие'!Область_печати</vt:lpstr>
      <vt:lpstr>'МР Культура'!Область_печати</vt:lpstr>
      <vt:lpstr>СВОД!Область_печати</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2024-06-03T05:04:15Z</cp:lastPrinted>
  <dcterms:created xsi:type="dcterms:W3CDTF">2015-09-15T05:43:17Z</dcterms:created>
  <dcterms:modified xsi:type="dcterms:W3CDTF">2024-07-25T02:56:17Z</dcterms:modified>
</cp:coreProperties>
</file>